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828" activeTab="2"/>
  </bookViews>
  <sheets>
    <sheet name="291, 851" sheetId="6" r:id="rId1"/>
    <sheet name="221" sheetId="8" r:id="rId2"/>
    <sheet name="223" sheetId="9" r:id="rId3"/>
    <sheet name="225" sheetId="10" r:id="rId4"/>
    <sheet name="226" sheetId="11" r:id="rId5"/>
    <sheet name="310 суб" sheetId="30" r:id="rId6"/>
    <sheet name="310" sheetId="12" r:id="rId7"/>
    <sheet name="340 суб" sheetId="31" r:id="rId8"/>
    <sheet name="340" sheetId="13" r:id="rId9"/>
  </sheets>
  <definedNames>
    <definedName name="_xlnm._FilterDatabase" localSheetId="3" hidden="1">'225'!#REF!</definedName>
    <definedName name="_xlnm.Print_Area" localSheetId="1">'221'!$A$1:$N$19</definedName>
    <definedName name="_xlnm.Print_Area" localSheetId="2">'223'!$A$1:$N$37</definedName>
    <definedName name="_xlnm.Print_Area" localSheetId="3">'225'!$A$1:$H$46</definedName>
    <definedName name="_xlnm.Print_Area" localSheetId="0">'291, 851'!$A$1:$K$29</definedName>
    <definedName name="_xlnm.Print_Area" localSheetId="6">'310'!$A$1:$L$60</definedName>
    <definedName name="_xlnm.Print_Area" localSheetId="5">'310 суб'!$A$1:$L$18</definedName>
    <definedName name="_xlnm.Print_Area" localSheetId="8">'340'!$A$1:$O$39</definedName>
    <definedName name="_xlnm.Print_Area" localSheetId="7">'340 суб'!$A$1:$O$25</definedName>
  </definedNames>
  <calcPr calcId="125725"/>
</workbook>
</file>

<file path=xl/calcChain.xml><?xml version="1.0" encoding="utf-8"?>
<calcChain xmlns="http://schemas.openxmlformats.org/spreadsheetml/2006/main">
  <c r="H38" i="10"/>
  <c r="H37"/>
  <c r="F38"/>
  <c r="F37"/>
  <c r="D38"/>
  <c r="D37"/>
  <c r="M34" i="13"/>
  <c r="M33"/>
  <c r="I34"/>
  <c r="I33"/>
  <c r="E34"/>
  <c r="E33"/>
  <c r="M17"/>
  <c r="I17"/>
  <c r="E17"/>
  <c r="E25"/>
  <c r="E26"/>
  <c r="M31"/>
  <c r="M30"/>
  <c r="M29"/>
  <c r="I31"/>
  <c r="I30"/>
  <c r="I29"/>
  <c r="E30"/>
  <c r="E31"/>
  <c r="L15" i="31"/>
  <c r="L14"/>
  <c r="L13"/>
  <c r="L12"/>
  <c r="I15"/>
  <c r="I14"/>
  <c r="I13"/>
  <c r="I12"/>
  <c r="J17" i="30"/>
  <c r="J16"/>
  <c r="J15"/>
  <c r="J14"/>
  <c r="J13"/>
  <c r="J12"/>
  <c r="G17"/>
  <c r="G16"/>
  <c r="G15"/>
  <c r="G14"/>
  <c r="G13"/>
  <c r="G12"/>
  <c r="D17"/>
  <c r="D16"/>
  <c r="H15" i="10" l="1"/>
  <c r="F15"/>
  <c r="H11"/>
  <c r="F11"/>
  <c r="D11"/>
  <c r="N35" i="9" l="1"/>
  <c r="N37" s="1"/>
  <c r="J35"/>
  <c r="J37" s="1"/>
  <c r="F35"/>
  <c r="F37" s="1"/>
  <c r="K33"/>
  <c r="G33"/>
  <c r="K29"/>
  <c r="G29"/>
  <c r="C29"/>
  <c r="N27"/>
  <c r="J27"/>
  <c r="F27"/>
  <c r="K25"/>
  <c r="G25"/>
  <c r="C25"/>
  <c r="N23"/>
  <c r="J23"/>
  <c r="F23"/>
  <c r="N17"/>
  <c r="K17" s="1"/>
  <c r="J17"/>
  <c r="G17" s="1"/>
  <c r="C17"/>
  <c r="N14"/>
  <c r="K14" s="1"/>
  <c r="J14"/>
  <c r="G14" s="1"/>
  <c r="C14"/>
  <c r="K11"/>
  <c r="G11"/>
  <c r="C11"/>
  <c r="N17" i="8"/>
  <c r="J17"/>
  <c r="F17"/>
  <c r="E17"/>
  <c r="M14"/>
  <c r="I14"/>
  <c r="E14"/>
  <c r="M11"/>
  <c r="I11"/>
  <c r="E11"/>
  <c r="K14" i="6"/>
  <c r="H14"/>
  <c r="E31"/>
  <c r="D17" i="10" l="1"/>
  <c r="E29" i="6"/>
  <c r="K29"/>
  <c r="H29"/>
  <c r="K27"/>
  <c r="H27"/>
  <c r="E27"/>
  <c r="M25" i="13" l="1"/>
  <c r="F18"/>
  <c r="I25"/>
  <c r="H19" i="11"/>
  <c r="F19"/>
  <c r="H27"/>
  <c r="F27"/>
  <c r="D27"/>
  <c r="M17" i="8" l="1"/>
  <c r="I17"/>
  <c r="N11" i="31" l="1"/>
  <c r="J11"/>
  <c r="D13" i="30"/>
  <c r="D14"/>
  <c r="D15"/>
  <c r="D12"/>
  <c r="K11"/>
  <c r="K18" s="1"/>
  <c r="H11"/>
  <c r="H18" s="1"/>
  <c r="H29" i="11"/>
  <c r="F29"/>
  <c r="D29"/>
  <c r="F32" i="13" l="1"/>
  <c r="E13" i="31"/>
  <c r="E14"/>
  <c r="E15"/>
  <c r="E12"/>
  <c r="F11"/>
  <c r="F23" s="1"/>
  <c r="E11" i="30"/>
  <c r="E18" s="1"/>
  <c r="N23" i="31" l="1"/>
  <c r="D12" i="13" l="1"/>
  <c r="E15"/>
  <c r="E16"/>
  <c r="E21"/>
  <c r="E22"/>
  <c r="E23"/>
  <c r="E24"/>
  <c r="E29"/>
  <c r="E27"/>
  <c r="E20"/>
  <c r="E19"/>
  <c r="E14"/>
  <c r="E13"/>
  <c r="H29" i="10" l="1"/>
  <c r="F29"/>
  <c r="D29"/>
  <c r="H35"/>
  <c r="F35"/>
  <c r="D35"/>
  <c r="L32" i="13"/>
  <c r="H32"/>
  <c r="N32"/>
  <c r="D32"/>
  <c r="F28"/>
  <c r="N27"/>
  <c r="M27" s="1"/>
  <c r="J27"/>
  <c r="I27" s="1"/>
  <c r="N26"/>
  <c r="M26" s="1"/>
  <c r="J26"/>
  <c r="I26" s="1"/>
  <c r="N24"/>
  <c r="M24" s="1"/>
  <c r="J24"/>
  <c r="I24" s="1"/>
  <c r="N23"/>
  <c r="M23" s="1"/>
  <c r="J23"/>
  <c r="I23" s="1"/>
  <c r="N22"/>
  <c r="M22" s="1"/>
  <c r="J22"/>
  <c r="I22" s="1"/>
  <c r="N21"/>
  <c r="M21" s="1"/>
  <c r="J21"/>
  <c r="I21" s="1"/>
  <c r="N20"/>
  <c r="M20" s="1"/>
  <c r="J20"/>
  <c r="I20" s="1"/>
  <c r="N19"/>
  <c r="J19"/>
  <c r="N16"/>
  <c r="M16" s="1"/>
  <c r="J16"/>
  <c r="I16" s="1"/>
  <c r="N15"/>
  <c r="M15" s="1"/>
  <c r="J15"/>
  <c r="I15" s="1"/>
  <c r="N14"/>
  <c r="M14" s="1"/>
  <c r="J14"/>
  <c r="I14" s="1"/>
  <c r="N13"/>
  <c r="M13" s="1"/>
  <c r="J13"/>
  <c r="I13" s="1"/>
  <c r="L12"/>
  <c r="H12"/>
  <c r="F12"/>
  <c r="J12" s="1"/>
  <c r="I19" l="1"/>
  <c r="I18"/>
  <c r="M19"/>
  <c r="N18"/>
  <c r="M18" s="1"/>
  <c r="D28" i="10"/>
  <c r="F28"/>
  <c r="D40"/>
  <c r="H28"/>
  <c r="E18" i="13"/>
  <c r="N28"/>
  <c r="M28" s="1"/>
  <c r="E28"/>
  <c r="F40" i="10"/>
  <c r="H40"/>
  <c r="N12" i="13"/>
  <c r="F35"/>
  <c r="J28"/>
  <c r="I28" s="1"/>
  <c r="J32"/>
  <c r="J35" l="1"/>
  <c r="N35"/>
  <c r="J58" i="12" l="1"/>
  <c r="G58"/>
  <c r="J57"/>
  <c r="J49"/>
  <c r="J40"/>
  <c r="J31"/>
  <c r="J30"/>
  <c r="J22"/>
  <c r="J19"/>
  <c r="J15"/>
  <c r="J14"/>
  <c r="G57"/>
  <c r="G49"/>
  <c r="G40"/>
  <c r="G31"/>
  <c r="G30"/>
  <c r="G22"/>
  <c r="G19"/>
  <c r="G15"/>
  <c r="G14"/>
  <c r="D57"/>
  <c r="D49"/>
  <c r="D40"/>
  <c r="D31"/>
  <c r="D30"/>
  <c r="D22"/>
  <c r="D19"/>
  <c r="D15"/>
  <c r="D14"/>
  <c r="K60" l="1"/>
  <c r="H60"/>
  <c r="E60"/>
  <c r="I18" i="6" l="1"/>
  <c r="F18"/>
  <c r="K16"/>
  <c r="H16"/>
  <c r="K18"/>
  <c r="K31" s="1"/>
  <c r="H18"/>
  <c r="H31" s="1"/>
  <c r="E16" l="1"/>
  <c r="E18" l="1"/>
  <c r="J23" i="31" l="1"/>
</calcChain>
</file>

<file path=xl/sharedStrings.xml><?xml version="1.0" encoding="utf-8"?>
<sst xmlns="http://schemas.openxmlformats.org/spreadsheetml/2006/main" count="576" uniqueCount="207">
  <si>
    <t>№ п/п</t>
  </si>
  <si>
    <t>всего</t>
  </si>
  <si>
    <t>Итого:</t>
  </si>
  <si>
    <t>Наименование расходов</t>
  </si>
  <si>
    <t>Х</t>
  </si>
  <si>
    <t>1.1.</t>
  </si>
  <si>
    <t>1.2.</t>
  </si>
  <si>
    <t>1.</t>
  </si>
  <si>
    <t>3. Расчет (обоснование) расходов на уплату налогов, сборов и иных платежей</t>
  </si>
  <si>
    <t>Код видов расходов: Уплата налога на имущество организаций и земельного налога</t>
  </si>
  <si>
    <t>Налоговая база, руб</t>
  </si>
  <si>
    <t>Ставка налога, %</t>
  </si>
  <si>
    <t>Сумма исчисленного налога, подлежащего уплате, руб ( гр.3*гр. 4/100)</t>
  </si>
  <si>
    <t>Налог на имущество, всего</t>
  </si>
  <si>
    <t>в том числе по группам: недвижимое имущество</t>
  </si>
  <si>
    <t>из них: переданное в аренду</t>
  </si>
  <si>
    <t>движимое имущество</t>
  </si>
  <si>
    <t>3. 1. Расчет (обоснование) расходов на оплату налога на имущество</t>
  </si>
  <si>
    <t>3.2. Расчет (обоснование) расходов на оплату земельного налога</t>
  </si>
  <si>
    <t>Кадастровая стоимость земельного участка</t>
  </si>
  <si>
    <t>Сумма, руб (гр. 3*гр. 4/100)</t>
  </si>
  <si>
    <t>Земельный налог, всего</t>
  </si>
  <si>
    <t>в том числе по участкам:</t>
  </si>
  <si>
    <t>6. Расчет (обоснование) расходов на закупку товаров, работ, услуг</t>
  </si>
  <si>
    <r>
      <rPr>
        <b/>
        <sz val="10"/>
        <color theme="1"/>
        <rFont val="Times New Roman"/>
        <family val="1"/>
        <charset val="204"/>
      </rPr>
      <t>Код видов расходов:</t>
    </r>
    <r>
      <rPr>
        <sz val="10"/>
        <color theme="1"/>
        <rFont val="Times New Roman"/>
        <family val="1"/>
        <charset val="204"/>
      </rPr>
      <t xml:space="preserve"> прочая закупка товаров, работ и услуг для обеспечения государственных (муниципальных) нужд</t>
    </r>
  </si>
  <si>
    <t>Количество номеров</t>
  </si>
  <si>
    <t>Количество платежей в год</t>
  </si>
  <si>
    <t>Стоимость за единицу, руб</t>
  </si>
  <si>
    <t>Абонентская плата за номер</t>
  </si>
  <si>
    <t>Повременная оплата междугородних, международных и местных телефонных соединений</t>
  </si>
  <si>
    <t>Оплата сотовой связи по тарифам</t>
  </si>
  <si>
    <t>Услуги 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</si>
  <si>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</si>
  <si>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связи</t>
  </si>
  <si>
    <t>Услуги интернет- провайдеров</t>
  </si>
  <si>
    <t>Услуги электронной почты (электронный адрес)</t>
  </si>
  <si>
    <t>Размер потребления ресурсов</t>
  </si>
  <si>
    <t>Тариф (с учетом НДС), руб</t>
  </si>
  <si>
    <t>Индексация %</t>
  </si>
  <si>
    <t>Электроснабжение, всего</t>
  </si>
  <si>
    <t>в том числе по объектам:</t>
  </si>
  <si>
    <t>Теплоснабжение</t>
  </si>
  <si>
    <t>Горячее водоснабжение, всего</t>
  </si>
  <si>
    <t>Водоотведение, всего</t>
  </si>
  <si>
    <t>Количество договоров</t>
  </si>
  <si>
    <t>Стоимость услуги, руб</t>
  </si>
  <si>
    <t>Содержание объектов недвижимого имущества в чистоте</t>
  </si>
  <si>
    <t>биллинговое и техническое обслуживание приборов учета тепловой энергии</t>
  </si>
  <si>
    <t>промывка системы отопления</t>
  </si>
  <si>
    <t>уборка  снега с кровли</t>
  </si>
  <si>
    <t>проведение комплекса санитарно-противоэпидемических мероприятий в очагах инфекционных заболеваний</t>
  </si>
  <si>
    <t xml:space="preserve">противоклещевая обработка территорий </t>
  </si>
  <si>
    <t>техническое обслуживание зданий</t>
  </si>
  <si>
    <t>аварийно-техническое обслуживание</t>
  </si>
  <si>
    <t>Ремонт (текущий и капитальный) имущества</t>
  </si>
  <si>
    <t>поддержание технико-экономических и эксплуатационных показателей объектов имущества</t>
  </si>
  <si>
    <t>подготовка к зиме</t>
  </si>
  <si>
    <t>измерение сопротивления изоляции электропроводки</t>
  </si>
  <si>
    <t>перезарядка огнетушителей</t>
  </si>
  <si>
    <t>дезинфекция,  дератизация</t>
  </si>
  <si>
    <t>в том числе: устранение неисправностей (восстановление работоспособности) объектов имущества</t>
  </si>
  <si>
    <t>Количество работ (услуг)</t>
  </si>
  <si>
    <t>в том числе:         приобретение (обновление) программного обеспечения</t>
  </si>
  <si>
    <t xml:space="preserve">Оплата услуг по проведению медицинского периодического осмотра  </t>
  </si>
  <si>
    <t>Оплата услуг по проведению санитарного минимума</t>
  </si>
  <si>
    <t>Оплата услуг по прохождению курсов по охране труда</t>
  </si>
  <si>
    <t>Оплата услуг по прохождению курсов по пожарному минимуму</t>
  </si>
  <si>
    <t>Оплата услуг по ведению и обслуживанию официального сайта в информационно-телекоммуникационной сети Интернет</t>
  </si>
  <si>
    <t>Оплата услуг по организации питания</t>
  </si>
  <si>
    <t xml:space="preserve">Оплата услуг по бактериологическому исследованию пищевых продуктов </t>
  </si>
  <si>
    <t xml:space="preserve">Количество </t>
  </si>
  <si>
    <t>Средняя стоимость, руб</t>
  </si>
  <si>
    <t>Приобретение основных средств</t>
  </si>
  <si>
    <t>в том числе по группам объектам:</t>
  </si>
  <si>
    <t>Приобретение материалов</t>
  </si>
  <si>
    <t>Единица измерения</t>
  </si>
  <si>
    <t>Цена за единицу, руб</t>
  </si>
  <si>
    <t>в том числе по группам материалов:</t>
  </si>
  <si>
    <t>Водоснабжение, всего</t>
  </si>
  <si>
    <t>Исследование воды в бассейне</t>
  </si>
  <si>
    <t>техническое обслуживание ИТП,АТП</t>
  </si>
  <si>
    <t>техническое обслуживание вентиляции</t>
  </si>
  <si>
    <t>очистка и промывка жироуловителей</t>
  </si>
  <si>
    <t>поверочные работы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</si>
  <si>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</si>
  <si>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</si>
  <si>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</si>
  <si>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</si>
  <si>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</si>
  <si>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</si>
  <si>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</si>
  <si>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</si>
  <si>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</si>
  <si>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</si>
  <si>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</si>
  <si>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</si>
  <si>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</si>
  <si>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поверка весов, манометров</t>
  </si>
  <si>
    <t>заправка картриджей</t>
  </si>
  <si>
    <t>ремонт оборудования</t>
  </si>
  <si>
    <t>Охрана объектов с помощью средств тревожной сигнализации GSM</t>
  </si>
  <si>
    <t>Техническое обслуживание системы пожарной сигнализации</t>
  </si>
  <si>
    <t>Прочие:</t>
  </si>
  <si>
    <t>Оборудование для пищеблока</t>
  </si>
  <si>
    <t>Мебель</t>
  </si>
  <si>
    <t>Мягкий инвентарь</t>
  </si>
  <si>
    <r>
      <rPr>
        <b/>
        <sz val="10"/>
        <color theme="1"/>
        <rFont val="Times New Roman"/>
        <family val="1"/>
        <charset val="204"/>
      </rPr>
      <t>Источник финансового обеспечения:</t>
    </r>
    <r>
      <rPr>
        <sz val="10"/>
        <color theme="1"/>
        <rFont val="Times New Roman"/>
        <family val="1"/>
        <charset val="204"/>
      </rPr>
      <t xml:space="preserve"> </t>
    </r>
    <r>
      <rPr>
        <u/>
        <sz val="10"/>
        <color theme="1"/>
        <rFont val="Times New Roman"/>
        <family val="1"/>
        <charset val="204"/>
      </rPr>
      <t>Бюджет г. Иркутска</t>
    </r>
  </si>
  <si>
    <r>
      <rPr>
        <b/>
        <sz val="10"/>
        <color theme="1"/>
        <rFont val="Times New Roman"/>
        <family val="1"/>
        <charset val="204"/>
      </rPr>
      <t>Источник финансового обеспечения:</t>
    </r>
    <r>
      <rPr>
        <u/>
        <sz val="10"/>
        <color theme="1"/>
        <rFont val="Times New Roman"/>
        <family val="1"/>
        <charset val="204"/>
      </rPr>
      <t xml:space="preserve"> Бюджет г. Иркутска</t>
    </r>
  </si>
  <si>
    <t xml:space="preserve">Водоотведение </t>
  </si>
  <si>
    <t xml:space="preserve">Водоснабжение </t>
  </si>
  <si>
    <t>Сумма, руб           (гр. 6*гр. 7/100)</t>
  </si>
  <si>
    <t>Сумма, руб           (гр. 9*гр. 10/100)</t>
  </si>
  <si>
    <t>Сумма исчисленного налога, подлежащего уплате, руб                ( гр.6*гр. 7/100)</t>
  </si>
  <si>
    <t>Сумма исчисленного налога, подлежащего уплате, руб                ( гр.9*гр. 10/100)</t>
  </si>
  <si>
    <t>Сумма, руб</t>
  </si>
  <si>
    <t xml:space="preserve">Сумма, руб </t>
  </si>
  <si>
    <t>Обслуживание тревожной кнопки</t>
  </si>
  <si>
    <t>Прочие оборотные запасы</t>
  </si>
  <si>
    <t>Прочие материальные запасы однократного применения</t>
  </si>
  <si>
    <t>Постельное белье</t>
  </si>
  <si>
    <t>Бланки строгой отчетности</t>
  </si>
  <si>
    <t>Сувенирная продукция</t>
  </si>
  <si>
    <t>Игрушки</t>
  </si>
  <si>
    <t>Расчеты (обоснования) к плану финансово-хозяйственной деятельности  МБДОУ г. Иркутска детский сад № 152</t>
  </si>
  <si>
    <t>Расчеты (обоснования) к плану финансово-хозяйственной деятельности   муниципального  учреждения  детский  сад №  152</t>
  </si>
  <si>
    <t>Обслуживание магнитных замков</t>
  </si>
  <si>
    <t>Повышение квалификации работников</t>
  </si>
  <si>
    <t>СОУТ</t>
  </si>
  <si>
    <t>Обращение с твердыми коммунальными отходами, всего</t>
  </si>
  <si>
    <t>печи варочные</t>
  </si>
  <si>
    <t>мойки, ванные</t>
  </si>
  <si>
    <t>овощечистки</t>
  </si>
  <si>
    <t>холодильники</t>
  </si>
  <si>
    <t>морозильные лари</t>
  </si>
  <si>
    <t>прочее</t>
  </si>
  <si>
    <t>Медицинское оборудование</t>
  </si>
  <si>
    <t>кушетки, матрацы, шины</t>
  </si>
  <si>
    <t>диагностические наборы</t>
  </si>
  <si>
    <t>холодильники для медикаментов</t>
  </si>
  <si>
    <t>Противопожарное оборудование</t>
  </si>
  <si>
    <t>комплект противопожарный</t>
  </si>
  <si>
    <t>пожарный щит</t>
  </si>
  <si>
    <t>кровати</t>
  </si>
  <si>
    <t>стулья</t>
  </si>
  <si>
    <t>столы, парты</t>
  </si>
  <si>
    <t>шкафы,кабинки</t>
  </si>
  <si>
    <t>мебель для кабинетов</t>
  </si>
  <si>
    <t>мебель для кабинета директора</t>
  </si>
  <si>
    <t>мебель коридор</t>
  </si>
  <si>
    <t>Компьютерная техника</t>
  </si>
  <si>
    <t>ноутбуки</t>
  </si>
  <si>
    <t>компьютер в сборе</t>
  </si>
  <si>
    <t>сканеры, принтеры</t>
  </si>
  <si>
    <t>Орг и быт техника</t>
  </si>
  <si>
    <t>бытовая техника</t>
  </si>
  <si>
    <t>стиральная машина</t>
  </si>
  <si>
    <t>сушильные барабаны</t>
  </si>
  <si>
    <t>гладильные установки</t>
  </si>
  <si>
    <t>Спортивные товары</t>
  </si>
  <si>
    <t>Музыкальные инструменты</t>
  </si>
  <si>
    <t>Городки для детской площадки</t>
  </si>
  <si>
    <t>горки</t>
  </si>
  <si>
    <t>качели</t>
  </si>
  <si>
    <t>карусели</t>
  </si>
  <si>
    <t>домики</t>
  </si>
  <si>
    <t>беседки</t>
  </si>
  <si>
    <t>Прочее</t>
  </si>
  <si>
    <t>дорожки</t>
  </si>
  <si>
    <t>песочницы</t>
  </si>
  <si>
    <t>Увеличение стоимости стройматериалов</t>
  </si>
  <si>
    <t>Электротехнические материалы</t>
  </si>
  <si>
    <t>Краска, линолеум,шпатлёвка,пвх</t>
  </si>
  <si>
    <t>Песок в песочницы</t>
  </si>
  <si>
    <t>Сантехника</t>
  </si>
  <si>
    <t>Хозяйственные товары</t>
  </si>
  <si>
    <t>Посуда, кух. Инвентарь</t>
  </si>
  <si>
    <t>Канцтовары</t>
  </si>
  <si>
    <t>Метод., нагляд. Пособия</t>
  </si>
  <si>
    <t>Ткань</t>
  </si>
  <si>
    <t>Противопожарный инвентарь</t>
  </si>
  <si>
    <t>Запчасти для оборудования</t>
  </si>
  <si>
    <t>Халаты для персонала,полотенца</t>
  </si>
  <si>
    <t>испытание пожарных лестниц</t>
  </si>
  <si>
    <t>шт</t>
  </si>
  <si>
    <t>банка</t>
  </si>
  <si>
    <t>тонна</t>
  </si>
  <si>
    <t>метр</t>
  </si>
  <si>
    <t>тш</t>
  </si>
  <si>
    <t>МБДОУ г. Иркутска детский сад № 152</t>
  </si>
  <si>
    <r>
      <rPr>
        <b/>
        <sz val="10"/>
        <color theme="1"/>
        <rFont val="Times New Roman"/>
        <family val="1"/>
        <charset val="204"/>
      </rPr>
      <t>Источник финансового обеспечения:</t>
    </r>
    <r>
      <rPr>
        <u/>
        <sz val="10"/>
        <color theme="1"/>
        <rFont val="Times New Roman"/>
        <family val="1"/>
        <charset val="204"/>
      </rPr>
      <t xml:space="preserve"> Бюджет Иркутской области</t>
    </r>
  </si>
  <si>
    <t>Игры и игрушки</t>
  </si>
  <si>
    <t>Спортивный инвентарь</t>
  </si>
  <si>
    <t>Наглядные пособия</t>
  </si>
  <si>
    <t>Методлитература</t>
  </si>
  <si>
    <t>2023 год</t>
  </si>
  <si>
    <t xml:space="preserve">2023 год </t>
  </si>
  <si>
    <t>2024 год</t>
  </si>
  <si>
    <t xml:space="preserve">2024 год </t>
  </si>
  <si>
    <t>Услугм частной охраны(выставление поста охраны)</t>
  </si>
  <si>
    <t>Техническое обслуживание системы видеонаблюдения</t>
  </si>
  <si>
    <t>Пени, штрафы</t>
  </si>
  <si>
    <t>2025 год</t>
  </si>
  <si>
    <t xml:space="preserve">2025 год </t>
  </si>
  <si>
    <t>ВСЕГО</t>
  </si>
  <si>
    <t>огнезащитная обработка кровли, контроль качества</t>
  </si>
  <si>
    <t xml:space="preserve"> испытание пожарных  кранов, перекатка пожарных рукавов                                        </t>
  </si>
  <si>
    <t>1.16.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</si>
</sst>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_ ;\-#,##0.00\ "/>
    <numFmt numFmtId="165" formatCode="#,##0.000_ ;\-#,##0.000\ 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Cambria"/>
      <family val="1"/>
      <charset val="204"/>
      <scheme val="major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 shrinkToFit="1"/>
    </xf>
    <xf numFmtId="0" fontId="1" fillId="0" borderId="1" xfId="0" applyFont="1" applyBorder="1" applyAlignment="1">
      <alignment horizontal="center" wrapText="1" shrinkToFit="1"/>
    </xf>
    <xf numFmtId="0" fontId="2" fillId="0" borderId="0" xfId="0" applyFont="1"/>
    <xf numFmtId="0" fontId="2" fillId="0" borderId="1" xfId="0" applyFont="1" applyBorder="1" applyAlignment="1">
      <alignment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/>
    <xf numFmtId="0" fontId="1" fillId="0" borderId="1" xfId="0" applyFont="1" applyBorder="1" applyAlignment="1">
      <alignment shrinkToFit="1"/>
    </xf>
    <xf numFmtId="0" fontId="1" fillId="0" borderId="2" xfId="0" applyFont="1" applyBorder="1" applyAlignment="1">
      <alignment vertical="center" wrapText="1"/>
    </xf>
    <xf numFmtId="39" fontId="1" fillId="0" borderId="1" xfId="0" applyNumberFormat="1" applyFont="1" applyBorder="1"/>
    <xf numFmtId="39" fontId="1" fillId="0" borderId="1" xfId="0" applyNumberFormat="1" applyFont="1" applyBorder="1" applyAlignment="1">
      <alignment wrapText="1" shrinkToFit="1"/>
    </xf>
    <xf numFmtId="39" fontId="1" fillId="0" borderId="1" xfId="0" applyNumberFormat="1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wrapText="1" shrinkToFit="1"/>
    </xf>
    <xf numFmtId="39" fontId="2" fillId="0" borderId="1" xfId="0" applyNumberFormat="1" applyFont="1" applyBorder="1" applyAlignment="1">
      <alignment wrapText="1" shrinkToFit="1"/>
    </xf>
    <xf numFmtId="0" fontId="1" fillId="0" borderId="2" xfId="0" applyFont="1" applyBorder="1" applyAlignment="1">
      <alignment wrapText="1" shrinkToFit="1"/>
    </xf>
    <xf numFmtId="164" fontId="1" fillId="0" borderId="0" xfId="0" applyNumberFormat="1" applyFont="1"/>
    <xf numFmtId="39" fontId="1" fillId="2" borderId="1" xfId="0" applyNumberFormat="1" applyFont="1" applyFill="1" applyBorder="1" applyAlignment="1">
      <alignment wrapText="1" shrinkToFit="1"/>
    </xf>
    <xf numFmtId="39" fontId="2" fillId="2" borderId="1" xfId="0" applyNumberFormat="1" applyFont="1" applyFill="1" applyBorder="1" applyAlignment="1">
      <alignment wrapText="1" shrinkToFit="1"/>
    </xf>
    <xf numFmtId="0" fontId="1" fillId="2" borderId="0" xfId="0" applyFont="1" applyFill="1"/>
    <xf numFmtId="0" fontId="1" fillId="2" borderId="2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wrapText="1" shrinkToFit="1"/>
    </xf>
    <xf numFmtId="0" fontId="1" fillId="0" borderId="10" xfId="0" applyFont="1" applyBorder="1" applyAlignment="1">
      <alignment horizontal="center" wrapText="1" shrinkToFit="1"/>
    </xf>
    <xf numFmtId="0" fontId="1" fillId="2" borderId="9" xfId="0" applyFont="1" applyFill="1" applyBorder="1" applyAlignment="1">
      <alignment wrapText="1" shrinkToFit="1"/>
    </xf>
    <xf numFmtId="0" fontId="1" fillId="2" borderId="1" xfId="0" applyFont="1" applyFill="1" applyBorder="1" applyAlignment="1">
      <alignment wrapText="1" shrinkToFit="1"/>
    </xf>
    <xf numFmtId="0" fontId="1" fillId="2" borderId="10" xfId="0" applyFont="1" applyFill="1" applyBorder="1" applyAlignment="1">
      <alignment wrapText="1" shrinkToFit="1"/>
    </xf>
    <xf numFmtId="39" fontId="1" fillId="2" borderId="9" xfId="0" applyNumberFormat="1" applyFont="1" applyFill="1" applyBorder="1" applyAlignment="1">
      <alignment wrapText="1" shrinkToFit="1"/>
    </xf>
    <xf numFmtId="165" fontId="1" fillId="2" borderId="1" xfId="0" applyNumberFormat="1" applyFont="1" applyFill="1" applyBorder="1" applyAlignment="1">
      <alignment wrapText="1" shrinkToFit="1"/>
    </xf>
    <xf numFmtId="39" fontId="1" fillId="2" borderId="10" xfId="0" applyNumberFormat="1" applyFont="1" applyFill="1" applyBorder="1" applyAlignment="1">
      <alignment wrapText="1" shrinkToFit="1"/>
    </xf>
    <xf numFmtId="2" fontId="1" fillId="2" borderId="9" xfId="0" applyNumberFormat="1" applyFont="1" applyFill="1" applyBorder="1"/>
    <xf numFmtId="0" fontId="1" fillId="2" borderId="1" xfId="0" applyFont="1" applyFill="1" applyBorder="1"/>
    <xf numFmtId="0" fontId="1" fillId="2" borderId="10" xfId="0" applyFont="1" applyFill="1" applyBorder="1"/>
    <xf numFmtId="39" fontId="1" fillId="0" borderId="9" xfId="0" applyNumberFormat="1" applyFont="1" applyBorder="1" applyAlignment="1">
      <alignment wrapText="1" shrinkToFit="1"/>
    </xf>
    <xf numFmtId="39" fontId="1" fillId="0" borderId="10" xfId="0" applyNumberFormat="1" applyFont="1" applyBorder="1" applyAlignment="1">
      <alignment wrapText="1" shrinkToFit="1"/>
    </xf>
    <xf numFmtId="0" fontId="1" fillId="0" borderId="9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wrapText="1" shrinkToFit="1"/>
    </xf>
    <xf numFmtId="0" fontId="1" fillId="0" borderId="10" xfId="0" applyFont="1" applyBorder="1" applyAlignment="1">
      <alignment wrapText="1" shrinkToFit="1"/>
    </xf>
    <xf numFmtId="39" fontId="1" fillId="0" borderId="9" xfId="0" applyNumberFormat="1" applyFont="1" applyBorder="1" applyAlignment="1">
      <alignment horizontal="center" vertical="center" wrapText="1" shrinkToFit="1"/>
    </xf>
    <xf numFmtId="39" fontId="1" fillId="0" borderId="9" xfId="0" applyNumberFormat="1" applyFont="1" applyBorder="1" applyAlignment="1">
      <alignment vertical="center" wrapText="1"/>
    </xf>
    <xf numFmtId="39" fontId="2" fillId="0" borderId="10" xfId="0" applyNumberFormat="1" applyFont="1" applyBorder="1" applyAlignment="1">
      <alignment wrapText="1" shrinkToFit="1"/>
    </xf>
    <xf numFmtId="39" fontId="1" fillId="0" borderId="10" xfId="0" applyNumberFormat="1" applyFont="1" applyBorder="1" applyAlignment="1">
      <alignment horizontal="center" vertical="center" wrapText="1" shrinkToFit="1"/>
    </xf>
    <xf numFmtId="164" fontId="1" fillId="2" borderId="0" xfId="0" applyNumberFormat="1" applyFont="1" applyFill="1"/>
    <xf numFmtId="0" fontId="1" fillId="2" borderId="1" xfId="0" applyFont="1" applyFill="1" applyBorder="1" applyAlignment="1">
      <alignment shrinkToFit="1"/>
    </xf>
    <xf numFmtId="0" fontId="2" fillId="2" borderId="0" xfId="0" applyFont="1" applyFill="1"/>
    <xf numFmtId="39" fontId="1" fillId="2" borderId="1" xfId="0" applyNumberFormat="1" applyFont="1" applyFill="1" applyBorder="1" applyAlignment="1">
      <alignment horizontal="center" vertical="center" wrapText="1" shrinkToFit="1"/>
    </xf>
    <xf numFmtId="2" fontId="1" fillId="0" borderId="0" xfId="0" applyNumberFormat="1" applyFont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2" fillId="0" borderId="1" xfId="0" applyNumberFormat="1" applyFont="1" applyBorder="1"/>
    <xf numFmtId="4" fontId="1" fillId="0" borderId="9" xfId="0" applyNumberFormat="1" applyFont="1" applyFill="1" applyBorder="1"/>
    <xf numFmtId="4" fontId="2" fillId="0" borderId="10" xfId="0" applyNumberFormat="1" applyFont="1" applyFill="1" applyBorder="1"/>
    <xf numFmtId="4" fontId="1" fillId="0" borderId="10" xfId="0" applyNumberFormat="1" applyFont="1" applyFill="1" applyBorder="1"/>
    <xf numFmtId="4" fontId="1" fillId="0" borderId="10" xfId="1" applyNumberFormat="1" applyFont="1" applyFill="1" applyBorder="1"/>
    <xf numFmtId="4" fontId="1" fillId="0" borderId="9" xfId="0" applyNumberFormat="1" applyFont="1" applyBorder="1"/>
    <xf numFmtId="4" fontId="1" fillId="0" borderId="10" xfId="0" applyNumberFormat="1" applyFont="1" applyBorder="1"/>
    <xf numFmtId="39" fontId="2" fillId="2" borderId="1" xfId="0" applyNumberFormat="1" applyFont="1" applyFill="1" applyBorder="1" applyAlignment="1">
      <alignment horizontal="center" wrapText="1" shrinkToFit="1"/>
    </xf>
    <xf numFmtId="0" fontId="1" fillId="0" borderId="2" xfId="0" applyFont="1" applyBorder="1" applyAlignment="1">
      <alignment wrapText="1"/>
    </xf>
    <xf numFmtId="39" fontId="1" fillId="0" borderId="9" xfId="0" applyNumberFormat="1" applyFont="1" applyFill="1" applyBorder="1"/>
    <xf numFmtId="164" fontId="1" fillId="0" borderId="1" xfId="0" applyNumberFormat="1" applyFont="1" applyFill="1" applyBorder="1"/>
    <xf numFmtId="39" fontId="1" fillId="0" borderId="1" xfId="0" applyNumberFormat="1" applyFont="1" applyFill="1" applyBorder="1"/>
    <xf numFmtId="39" fontId="2" fillId="0" borderId="10" xfId="0" applyNumberFormat="1" applyFont="1" applyFill="1" applyBorder="1"/>
    <xf numFmtId="39" fontId="1" fillId="0" borderId="10" xfId="0" applyNumberFormat="1" applyFont="1" applyFill="1" applyBorder="1"/>
    <xf numFmtId="43" fontId="1" fillId="0" borderId="10" xfId="1" applyFont="1" applyFill="1" applyBorder="1"/>
    <xf numFmtId="39" fontId="1" fillId="0" borderId="2" xfId="0" applyNumberFormat="1" applyFont="1" applyBorder="1" applyAlignment="1">
      <alignment horizontal="center" vertical="center" wrapText="1" shrinkToFit="1"/>
    </xf>
    <xf numFmtId="39" fontId="2" fillId="0" borderId="2" xfId="0" applyNumberFormat="1" applyFont="1" applyBorder="1" applyAlignment="1">
      <alignment wrapText="1" shrinkToFit="1"/>
    </xf>
    <xf numFmtId="39" fontId="2" fillId="0" borderId="9" xfId="0" applyNumberFormat="1" applyFont="1" applyBorder="1" applyAlignment="1">
      <alignment wrapText="1" shrinkToFit="1"/>
    </xf>
    <xf numFmtId="39" fontId="1" fillId="0" borderId="2" xfId="0" applyNumberFormat="1" applyFont="1" applyBorder="1" applyAlignment="1">
      <alignment wrapText="1" shrinkToFit="1"/>
    </xf>
    <xf numFmtId="0" fontId="2" fillId="0" borderId="2" xfId="0" applyFont="1" applyBorder="1" applyAlignment="1">
      <alignment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11" xfId="0" applyFont="1" applyFill="1" applyBorder="1" applyAlignment="1">
      <alignment horizontal="center" vertical="center" wrapText="1" shrinkToFit="1"/>
    </xf>
    <xf numFmtId="0" fontId="1" fillId="2" borderId="12" xfId="0" applyFont="1" applyFill="1" applyBorder="1" applyAlignment="1">
      <alignment horizontal="center" vertical="center" wrapText="1" shrinkToFit="1"/>
    </xf>
    <xf numFmtId="2" fontId="2" fillId="2" borderId="13" xfId="0" applyNumberFormat="1" applyFont="1" applyFill="1" applyBorder="1"/>
    <xf numFmtId="39" fontId="2" fillId="2" borderId="11" xfId="0" applyNumberFormat="1" applyFont="1" applyFill="1" applyBorder="1" applyAlignment="1">
      <alignment wrapText="1" shrinkToFit="1"/>
    </xf>
    <xf numFmtId="39" fontId="1" fillId="2" borderId="12" xfId="0" applyNumberFormat="1" applyFont="1" applyFill="1" applyBorder="1" applyAlignment="1">
      <alignment horizontal="center" vertical="center" wrapText="1" shrinkToFit="1"/>
    </xf>
    <xf numFmtId="39" fontId="2" fillId="2" borderId="13" xfId="0" applyNumberFormat="1" applyFont="1" applyFill="1" applyBorder="1" applyAlignment="1">
      <alignment wrapText="1" shrinkToFit="1"/>
    </xf>
    <xf numFmtId="0" fontId="1" fillId="2" borderId="1" xfId="0" applyFont="1" applyFill="1" applyBorder="1" applyAlignment="1">
      <alignment horizontal="center" wrapText="1" shrinkToFit="1"/>
    </xf>
    <xf numFmtId="39" fontId="1" fillId="2" borderId="11" xfId="0" applyNumberFormat="1" applyFont="1" applyFill="1" applyBorder="1" applyAlignment="1">
      <alignment horizontal="center" vertical="center" wrapText="1" shrinkToFit="1"/>
    </xf>
    <xf numFmtId="39" fontId="2" fillId="2" borderId="13" xfId="0" applyNumberFormat="1" applyFont="1" applyFill="1" applyBorder="1" applyAlignment="1">
      <alignment horizontal="center" wrapText="1" shrinkToFit="1"/>
    </xf>
    <xf numFmtId="0" fontId="1" fillId="2" borderId="0" xfId="0" applyFont="1" applyFill="1" applyAlignment="1">
      <alignment horizontal="center"/>
    </xf>
    <xf numFmtId="39" fontId="1" fillId="2" borderId="11" xfId="0" applyNumberFormat="1" applyFont="1" applyFill="1" applyBorder="1" applyAlignment="1">
      <alignment wrapText="1" shrinkToFit="1"/>
    </xf>
    <xf numFmtId="0" fontId="1" fillId="0" borderId="3" xfId="0" applyFont="1" applyBorder="1" applyAlignment="1">
      <alignment horizontal="center" wrapText="1" shrinkToFit="1"/>
    </xf>
    <xf numFmtId="0" fontId="1" fillId="0" borderId="2" xfId="0" applyFont="1" applyBorder="1"/>
    <xf numFmtId="0" fontId="1" fillId="0" borderId="7" xfId="0" applyFont="1" applyBorder="1" applyAlignment="1">
      <alignment horizontal="center" wrapText="1" shrinkToFit="1"/>
    </xf>
    <xf numFmtId="0" fontId="1" fillId="0" borderId="8" xfId="0" applyFont="1" applyBorder="1" applyAlignment="1">
      <alignment horizontal="center" wrapText="1" shrinkToFit="1"/>
    </xf>
    <xf numFmtId="0" fontId="2" fillId="0" borderId="9" xfId="0" applyFont="1" applyBorder="1" applyAlignment="1">
      <alignment wrapText="1" shrinkToFit="1"/>
    </xf>
    <xf numFmtId="0" fontId="2" fillId="2" borderId="2" xfId="0" applyFont="1" applyFill="1" applyBorder="1" applyAlignment="1">
      <alignment wrapText="1" shrinkToFit="1"/>
    </xf>
    <xf numFmtId="39" fontId="7" fillId="0" borderId="10" xfId="0" applyNumberFormat="1" applyFont="1" applyFill="1" applyBorder="1" applyAlignment="1">
      <alignment horizontal="right" vertical="center" wrapText="1"/>
    </xf>
    <xf numFmtId="39" fontId="1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 shrinkToFit="1"/>
    </xf>
    <xf numFmtId="39" fontId="1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/>
    </xf>
    <xf numFmtId="2" fontId="1" fillId="0" borderId="9" xfId="0" applyNumberFormat="1" applyFont="1" applyBorder="1" applyAlignment="1">
      <alignment wrapText="1" shrinkToFit="1"/>
    </xf>
    <xf numFmtId="2" fontId="1" fillId="0" borderId="10" xfId="0" applyNumberFormat="1" applyFont="1" applyBorder="1" applyAlignment="1">
      <alignment wrapText="1" shrinkToFit="1"/>
    </xf>
    <xf numFmtId="0" fontId="1" fillId="2" borderId="9" xfId="0" applyFont="1" applyFill="1" applyBorder="1" applyAlignment="1">
      <alignment horizontal="center" vertical="center" wrapText="1" shrinkToFit="1"/>
    </xf>
    <xf numFmtId="2" fontId="2" fillId="2" borderId="10" xfId="0" applyNumberFormat="1" applyFont="1" applyFill="1" applyBorder="1"/>
    <xf numFmtId="0" fontId="1" fillId="2" borderId="2" xfId="0" applyFont="1" applyFill="1" applyBorder="1" applyAlignment="1">
      <alignment wrapText="1" shrinkToFit="1"/>
    </xf>
    <xf numFmtId="2" fontId="1" fillId="0" borderId="9" xfId="0" applyNumberFormat="1" applyFont="1" applyBorder="1"/>
    <xf numFmtId="0" fontId="1" fillId="0" borderId="10" xfId="0" applyFont="1" applyBorder="1"/>
    <xf numFmtId="0" fontId="2" fillId="2" borderId="2" xfId="0" applyFont="1" applyFill="1" applyBorder="1" applyAlignment="1">
      <alignment horizontal="center" wrapText="1" shrinkToFit="1"/>
    </xf>
    <xf numFmtId="2" fontId="1" fillId="2" borderId="9" xfId="0" applyNumberFormat="1" applyFont="1" applyFill="1" applyBorder="1" applyAlignment="1">
      <alignment wrapText="1"/>
    </xf>
    <xf numFmtId="2" fontId="1" fillId="2" borderId="21" xfId="0" applyNumberFormat="1" applyFont="1" applyFill="1" applyBorder="1"/>
    <xf numFmtId="0" fontId="1" fillId="2" borderId="9" xfId="0" applyFont="1" applyFill="1" applyBorder="1"/>
    <xf numFmtId="39" fontId="1" fillId="2" borderId="9" xfId="0" applyNumberFormat="1" applyFont="1" applyFill="1" applyBorder="1" applyAlignment="1">
      <alignment horizontal="center" vertical="center" wrapText="1" shrinkToFit="1"/>
    </xf>
    <xf numFmtId="39" fontId="2" fillId="2" borderId="10" xfId="0" applyNumberFormat="1" applyFont="1" applyFill="1" applyBorder="1" applyAlignment="1">
      <alignment wrapText="1" shrinkToFit="1"/>
    </xf>
    <xf numFmtId="39" fontId="1" fillId="2" borderId="9" xfId="0" applyNumberFormat="1" applyFont="1" applyFill="1" applyBorder="1" applyAlignment="1">
      <alignment horizontal="center" wrapText="1"/>
    </xf>
    <xf numFmtId="39" fontId="1" fillId="2" borderId="10" xfId="0" applyNumberFormat="1" applyFont="1" applyFill="1" applyBorder="1" applyAlignment="1">
      <alignment wrapText="1"/>
    </xf>
    <xf numFmtId="39" fontId="2" fillId="2" borderId="10" xfId="0" applyNumberFormat="1" applyFont="1" applyFill="1" applyBorder="1" applyAlignment="1">
      <alignment horizontal="center" wrapText="1" shrinkToFit="1"/>
    </xf>
    <xf numFmtId="39" fontId="1" fillId="2" borderId="11" xfId="0" applyNumberFormat="1" applyFont="1" applyFill="1" applyBorder="1" applyAlignment="1">
      <alignment wrapText="1"/>
    </xf>
    <xf numFmtId="39" fontId="2" fillId="2" borderId="13" xfId="0" applyNumberFormat="1" applyFont="1" applyFill="1" applyBorder="1" applyAlignment="1">
      <alignment wrapText="1"/>
    </xf>
    <xf numFmtId="0" fontId="2" fillId="2" borderId="2" xfId="0" applyFont="1" applyFill="1" applyBorder="1"/>
    <xf numFmtId="39" fontId="1" fillId="2" borderId="9" xfId="0" applyNumberFormat="1" applyFont="1" applyFill="1" applyBorder="1" applyAlignment="1">
      <alignment wrapText="1"/>
    </xf>
    <xf numFmtId="39" fontId="1" fillId="3" borderId="10" xfId="0" applyNumberFormat="1" applyFont="1" applyFill="1" applyBorder="1" applyAlignment="1">
      <alignment wrapText="1" shrinkToFit="1"/>
    </xf>
    <xf numFmtId="2" fontId="1" fillId="2" borderId="10" xfId="0" applyNumberFormat="1" applyFont="1" applyFill="1" applyBorder="1"/>
    <xf numFmtId="164" fontId="2" fillId="0" borderId="1" xfId="0" applyNumberFormat="1" applyFont="1" applyBorder="1"/>
    <xf numFmtId="0" fontId="2" fillId="0" borderId="2" xfId="0" applyFont="1" applyBorder="1"/>
    <xf numFmtId="4" fontId="2" fillId="0" borderId="10" xfId="0" applyNumberFormat="1" applyFont="1" applyBorder="1"/>
    <xf numFmtId="4" fontId="1" fillId="2" borderId="9" xfId="0" applyNumberFormat="1" applyFont="1" applyFill="1" applyBorder="1"/>
    <xf numFmtId="4" fontId="1" fillId="2" borderId="1" xfId="0" applyNumberFormat="1" applyFont="1" applyFill="1" applyBorder="1"/>
    <xf numFmtId="4" fontId="2" fillId="2" borderId="10" xfId="0" applyNumberFormat="1" applyFont="1" applyFill="1" applyBorder="1"/>
    <xf numFmtId="0" fontId="2" fillId="0" borderId="2" xfId="0" applyFont="1" applyBorder="1" applyAlignment="1">
      <alignment wrapText="1"/>
    </xf>
    <xf numFmtId="39" fontId="1" fillId="0" borderId="9" xfId="0" applyNumberFormat="1" applyFont="1" applyBorder="1"/>
    <xf numFmtId="39" fontId="2" fillId="0" borderId="10" xfId="0" applyNumberFormat="1" applyFont="1" applyBorder="1" applyAlignment="1">
      <alignment horizontal="right"/>
    </xf>
    <xf numFmtId="39" fontId="1" fillId="0" borderId="10" xfId="0" applyNumberFormat="1" applyFont="1" applyBorder="1"/>
    <xf numFmtId="39" fontId="2" fillId="2" borderId="13" xfId="0" applyNumberFormat="1" applyFont="1" applyFill="1" applyBorder="1"/>
    <xf numFmtId="39" fontId="2" fillId="2" borderId="12" xfId="0" applyNumberFormat="1" applyFont="1" applyFill="1" applyBorder="1"/>
    <xf numFmtId="0" fontId="1" fillId="0" borderId="0" xfId="0" applyFont="1" applyFill="1"/>
    <xf numFmtId="0" fontId="1" fillId="2" borderId="2" xfId="0" applyFont="1" applyFill="1" applyBorder="1" applyAlignment="1">
      <alignment horizontal="left" vertical="center" wrapText="1"/>
    </xf>
    <xf numFmtId="39" fontId="1" fillId="0" borderId="10" xfId="0" applyNumberFormat="1" applyFont="1" applyFill="1" applyBorder="1" applyAlignment="1">
      <alignment wrapText="1" shrinkToFit="1"/>
    </xf>
    <xf numFmtId="49" fontId="9" fillId="2" borderId="1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 shrinkToFit="1"/>
    </xf>
    <xf numFmtId="39" fontId="1" fillId="2" borderId="2" xfId="0" applyNumberFormat="1" applyFont="1" applyFill="1" applyBorder="1" applyAlignment="1">
      <alignment wrapText="1" shrinkToFit="1"/>
    </xf>
    <xf numFmtId="39" fontId="7" fillId="0" borderId="2" xfId="0" applyNumberFormat="1" applyFont="1" applyFill="1" applyBorder="1" applyAlignment="1">
      <alignment horizontal="right" vertical="center" wrapText="1"/>
    </xf>
    <xf numFmtId="39" fontId="2" fillId="2" borderId="2" xfId="0" applyNumberFormat="1" applyFont="1" applyFill="1" applyBorder="1" applyAlignment="1">
      <alignment wrapText="1" shrinkToFit="1"/>
    </xf>
    <xf numFmtId="39" fontId="2" fillId="2" borderId="20" xfId="0" applyNumberFormat="1" applyFont="1" applyFill="1" applyBorder="1" applyAlignment="1">
      <alignment wrapText="1" shrinkToFit="1"/>
    </xf>
    <xf numFmtId="0" fontId="1" fillId="2" borderId="2" xfId="0" applyFont="1" applyFill="1" applyBorder="1" applyAlignment="1">
      <alignment horizontal="center" wrapText="1" shrinkToFit="1"/>
    </xf>
    <xf numFmtId="2" fontId="1" fillId="0" borderId="21" xfId="0" applyNumberFormat="1" applyFont="1" applyBorder="1"/>
    <xf numFmtId="0" fontId="1" fillId="0" borderId="23" xfId="0" applyFont="1" applyBorder="1" applyAlignment="1">
      <alignment wrapText="1" shrinkToFit="1"/>
    </xf>
    <xf numFmtId="0" fontId="4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8" fillId="0" borderId="22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31"/>
  <sheetViews>
    <sheetView topLeftCell="A16" zoomScaleNormal="100" zoomScaleSheetLayoutView="100" workbookViewId="0">
      <selection sqref="A1:K1"/>
    </sheetView>
  </sheetViews>
  <sheetFormatPr defaultRowHeight="12.75"/>
  <cols>
    <col min="1" max="1" width="4.85546875" style="1" customWidth="1"/>
    <col min="2" max="2" width="23.5703125" style="1" customWidth="1"/>
    <col min="3" max="3" width="10.85546875" style="1" customWidth="1"/>
    <col min="4" max="4" width="7" style="1" customWidth="1"/>
    <col min="5" max="5" width="13.85546875" style="1" customWidth="1"/>
    <col min="6" max="6" width="12" style="1" customWidth="1"/>
    <col min="7" max="7" width="7.140625" style="1" customWidth="1"/>
    <col min="8" max="8" width="13.140625" style="1" customWidth="1"/>
    <col min="9" max="9" width="13.42578125" style="1" customWidth="1"/>
    <col min="10" max="10" width="6.85546875" style="1" customWidth="1"/>
    <col min="11" max="11" width="14.7109375" style="1" customWidth="1"/>
    <col min="12" max="16384" width="9.140625" style="1"/>
  </cols>
  <sheetData>
    <row r="1" spans="1:11" ht="39.75" customHeight="1">
      <c r="A1" s="144" t="s">
        <v>123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>
      <c r="A2" s="1" t="s">
        <v>8</v>
      </c>
    </row>
    <row r="4" spans="1:11">
      <c r="A4" s="5" t="s">
        <v>9</v>
      </c>
    </row>
    <row r="6" spans="1:11">
      <c r="A6" s="1" t="s">
        <v>106</v>
      </c>
    </row>
    <row r="8" spans="1:11">
      <c r="A8" s="1" t="s">
        <v>17</v>
      </c>
    </row>
    <row r="9" spans="1:11" ht="13.5" thickBot="1"/>
    <row r="10" spans="1:11" ht="15" thickBot="1">
      <c r="C10" s="145" t="s">
        <v>194</v>
      </c>
      <c r="D10" s="146"/>
      <c r="E10" s="147"/>
      <c r="F10" s="145" t="s">
        <v>196</v>
      </c>
      <c r="G10" s="146"/>
      <c r="H10" s="147"/>
      <c r="I10" s="145" t="s">
        <v>201</v>
      </c>
      <c r="J10" s="146"/>
      <c r="K10" s="147"/>
    </row>
    <row r="11" spans="1:11" ht="85.5" customHeight="1">
      <c r="A11" s="4" t="s">
        <v>0</v>
      </c>
      <c r="B11" s="14" t="s">
        <v>3</v>
      </c>
      <c r="C11" s="25" t="s">
        <v>10</v>
      </c>
      <c r="D11" s="4" t="s">
        <v>11</v>
      </c>
      <c r="E11" s="26" t="s">
        <v>12</v>
      </c>
      <c r="F11" s="22" t="s">
        <v>10</v>
      </c>
      <c r="G11" s="23" t="s">
        <v>11</v>
      </c>
      <c r="H11" s="24" t="s">
        <v>112</v>
      </c>
      <c r="I11" s="22" t="s">
        <v>10</v>
      </c>
      <c r="J11" s="23" t="s">
        <v>11</v>
      </c>
      <c r="K11" s="24" t="s">
        <v>113</v>
      </c>
    </row>
    <row r="12" spans="1:11">
      <c r="A12" s="4">
        <v>1</v>
      </c>
      <c r="B12" s="14">
        <v>2</v>
      </c>
      <c r="C12" s="25">
        <v>3</v>
      </c>
      <c r="D12" s="4">
        <v>4</v>
      </c>
      <c r="E12" s="26">
        <v>5</v>
      </c>
      <c r="F12" s="25">
        <v>6</v>
      </c>
      <c r="G12" s="4">
        <v>7</v>
      </c>
      <c r="H12" s="26">
        <v>8</v>
      </c>
      <c r="I12" s="25">
        <v>9</v>
      </c>
      <c r="J12" s="4">
        <v>10</v>
      </c>
      <c r="K12" s="26">
        <v>11</v>
      </c>
    </row>
    <row r="13" spans="1:11">
      <c r="A13" s="3" t="s">
        <v>7</v>
      </c>
      <c r="B13" s="16" t="s">
        <v>13</v>
      </c>
      <c r="C13" s="40"/>
      <c r="D13" s="3"/>
      <c r="E13" s="41"/>
      <c r="F13" s="27">
        <v>0</v>
      </c>
      <c r="G13" s="28"/>
      <c r="H13" s="29"/>
      <c r="I13" s="27">
        <v>0</v>
      </c>
      <c r="J13" s="28"/>
      <c r="K13" s="29"/>
    </row>
    <row r="14" spans="1:11" ht="27" customHeight="1">
      <c r="A14" s="3"/>
      <c r="B14" s="16" t="s">
        <v>14</v>
      </c>
      <c r="C14" s="36">
        <v>14188607.272600001</v>
      </c>
      <c r="D14" s="12">
        <v>2.2000000000000002</v>
      </c>
      <c r="E14" s="37">
        <v>0</v>
      </c>
      <c r="F14" s="30">
        <v>18915151.515000001</v>
      </c>
      <c r="G14" s="31">
        <v>2.2000000000000002</v>
      </c>
      <c r="H14" s="32">
        <f>617100-H26</f>
        <v>209600</v>
      </c>
      <c r="I14" s="30">
        <v>18915151.515000001</v>
      </c>
      <c r="J14" s="31">
        <v>2.2000000000000002</v>
      </c>
      <c r="K14" s="32">
        <f>687000-K26</f>
        <v>279500</v>
      </c>
    </row>
    <row r="15" spans="1:11" ht="25.5">
      <c r="A15" s="3"/>
      <c r="B15" s="16" t="s">
        <v>15</v>
      </c>
      <c r="C15" s="36"/>
      <c r="D15" s="12"/>
      <c r="E15" s="37"/>
      <c r="F15" s="30"/>
      <c r="G15" s="31"/>
      <c r="H15" s="32"/>
      <c r="I15" s="30"/>
      <c r="J15" s="31"/>
      <c r="K15" s="32"/>
    </row>
    <row r="16" spans="1:11">
      <c r="A16" s="3"/>
      <c r="B16" s="16" t="s">
        <v>16</v>
      </c>
      <c r="C16" s="36">
        <v>0</v>
      </c>
      <c r="D16" s="12">
        <v>2.2000000000000002</v>
      </c>
      <c r="E16" s="37">
        <f>C16*D16/100/4*3</f>
        <v>0</v>
      </c>
      <c r="F16" s="30">
        <v>0</v>
      </c>
      <c r="G16" s="31">
        <v>2.2000000000000002</v>
      </c>
      <c r="H16" s="32">
        <f>F16*G16/100/4*3</f>
        <v>0</v>
      </c>
      <c r="I16" s="30">
        <v>0</v>
      </c>
      <c r="J16" s="31">
        <v>2.2000000000000002</v>
      </c>
      <c r="K16" s="32">
        <f>I16*J16/100/4*3</f>
        <v>0</v>
      </c>
    </row>
    <row r="17" spans="1:11" ht="25.5">
      <c r="A17" s="3"/>
      <c r="B17" s="16" t="s">
        <v>15</v>
      </c>
      <c r="C17" s="36"/>
      <c r="D17" s="12"/>
      <c r="E17" s="37"/>
      <c r="F17" s="30"/>
      <c r="G17" s="18"/>
      <c r="H17" s="32"/>
      <c r="I17" s="30"/>
      <c r="J17" s="18"/>
      <c r="K17" s="32"/>
    </row>
    <row r="18" spans="1:11" s="20" customFormat="1" ht="13.5" thickBot="1">
      <c r="A18" s="28"/>
      <c r="B18" s="101" t="s">
        <v>2</v>
      </c>
      <c r="C18" s="81" t="s">
        <v>4</v>
      </c>
      <c r="D18" s="78" t="s">
        <v>4</v>
      </c>
      <c r="E18" s="79">
        <f>E14+E16</f>
        <v>0</v>
      </c>
      <c r="F18" s="77">
        <f>F14+F16</f>
        <v>18915151.515000001</v>
      </c>
      <c r="G18" s="78" t="s">
        <v>4</v>
      </c>
      <c r="H18" s="79">
        <f>H14+H16</f>
        <v>209600</v>
      </c>
      <c r="I18" s="77">
        <f>I14+I16</f>
        <v>18915151.515000001</v>
      </c>
      <c r="J18" s="78" t="s">
        <v>4</v>
      </c>
      <c r="K18" s="79">
        <f>K14+K16</f>
        <v>279500</v>
      </c>
    </row>
    <row r="20" spans="1:11">
      <c r="A20" s="1" t="s">
        <v>18</v>
      </c>
    </row>
    <row r="21" spans="1:11" ht="13.5" thickBot="1"/>
    <row r="22" spans="1:11" ht="15" thickBot="1">
      <c r="C22" s="145" t="s">
        <v>194</v>
      </c>
      <c r="D22" s="146"/>
      <c r="E22" s="147"/>
      <c r="F22" s="145" t="s">
        <v>196</v>
      </c>
      <c r="G22" s="146"/>
      <c r="H22" s="147"/>
      <c r="I22" s="145" t="s">
        <v>201</v>
      </c>
      <c r="J22" s="146"/>
      <c r="K22" s="147"/>
    </row>
    <row r="23" spans="1:11" ht="51">
      <c r="A23" s="4" t="s">
        <v>0</v>
      </c>
      <c r="B23" s="14" t="s">
        <v>3</v>
      </c>
      <c r="C23" s="25" t="s">
        <v>19</v>
      </c>
      <c r="D23" s="4" t="s">
        <v>11</v>
      </c>
      <c r="E23" s="26" t="s">
        <v>20</v>
      </c>
      <c r="F23" s="38" t="s">
        <v>19</v>
      </c>
      <c r="G23" s="7" t="s">
        <v>11</v>
      </c>
      <c r="H23" s="39" t="s">
        <v>110</v>
      </c>
      <c r="I23" s="38" t="s">
        <v>19</v>
      </c>
      <c r="J23" s="7" t="s">
        <v>11</v>
      </c>
      <c r="K23" s="39" t="s">
        <v>111</v>
      </c>
    </row>
    <row r="24" spans="1:11">
      <c r="A24" s="4">
        <v>1</v>
      </c>
      <c r="B24" s="14">
        <v>2</v>
      </c>
      <c r="C24" s="25">
        <v>3</v>
      </c>
      <c r="D24" s="4">
        <v>4</v>
      </c>
      <c r="E24" s="26">
        <v>5</v>
      </c>
      <c r="F24" s="25">
        <v>6</v>
      </c>
      <c r="G24" s="4">
        <v>7</v>
      </c>
      <c r="H24" s="26">
        <v>8</v>
      </c>
      <c r="I24" s="25">
        <v>9</v>
      </c>
      <c r="J24" s="4">
        <v>10</v>
      </c>
      <c r="K24" s="26">
        <v>11</v>
      </c>
    </row>
    <row r="25" spans="1:11">
      <c r="A25" s="3" t="s">
        <v>7</v>
      </c>
      <c r="B25" s="16" t="s">
        <v>21</v>
      </c>
      <c r="C25" s="40"/>
      <c r="D25" s="3"/>
      <c r="E25" s="41"/>
      <c r="F25" s="40"/>
      <c r="G25" s="3"/>
      <c r="H25" s="41"/>
      <c r="I25" s="40"/>
      <c r="J25" s="3"/>
      <c r="K25" s="41"/>
    </row>
    <row r="26" spans="1:11">
      <c r="A26" s="3"/>
      <c r="B26" s="16" t="s">
        <v>22</v>
      </c>
      <c r="C26" s="97">
        <v>22301871.02</v>
      </c>
      <c r="D26" s="3">
        <v>1.5</v>
      </c>
      <c r="E26" s="98">
        <v>407500</v>
      </c>
      <c r="F26" s="97">
        <v>22301871.02</v>
      </c>
      <c r="G26" s="3">
        <v>1.5</v>
      </c>
      <c r="H26" s="98">
        <v>407500</v>
      </c>
      <c r="I26" s="97">
        <v>22301871.02</v>
      </c>
      <c r="J26" s="3">
        <v>1.5</v>
      </c>
      <c r="K26" s="98">
        <v>407500</v>
      </c>
    </row>
    <row r="27" spans="1:11" s="20" customFormat="1">
      <c r="A27" s="34"/>
      <c r="B27" s="101" t="s">
        <v>2</v>
      </c>
      <c r="C27" s="99" t="s">
        <v>4</v>
      </c>
      <c r="D27" s="73" t="s">
        <v>4</v>
      </c>
      <c r="E27" s="100">
        <f>E26</f>
        <v>407500</v>
      </c>
      <c r="F27" s="99" t="s">
        <v>4</v>
      </c>
      <c r="G27" s="73" t="s">
        <v>4</v>
      </c>
      <c r="H27" s="100">
        <f>H26</f>
        <v>407500</v>
      </c>
      <c r="I27" s="99" t="s">
        <v>4</v>
      </c>
      <c r="J27" s="73" t="s">
        <v>4</v>
      </c>
      <c r="K27" s="100">
        <f>K26</f>
        <v>407500</v>
      </c>
    </row>
    <row r="28" spans="1:11">
      <c r="A28" s="96">
        <v>2</v>
      </c>
      <c r="B28" s="86" t="s">
        <v>200</v>
      </c>
      <c r="C28" s="102"/>
      <c r="D28" s="2"/>
      <c r="E28" s="103">
        <v>0</v>
      </c>
      <c r="F28" s="33"/>
      <c r="G28" s="34"/>
      <c r="H28" s="35"/>
      <c r="I28" s="33"/>
      <c r="J28" s="34"/>
      <c r="K28" s="35"/>
    </row>
    <row r="29" spans="1:11" s="20" customFormat="1" ht="13.5" thickBot="1">
      <c r="A29" s="34"/>
      <c r="B29" s="101" t="s">
        <v>2</v>
      </c>
      <c r="C29" s="74" t="s">
        <v>4</v>
      </c>
      <c r="D29" s="75" t="s">
        <v>4</v>
      </c>
      <c r="E29" s="76">
        <f>E28</f>
        <v>0</v>
      </c>
      <c r="F29" s="74" t="s">
        <v>4</v>
      </c>
      <c r="G29" s="75" t="s">
        <v>4</v>
      </c>
      <c r="H29" s="76">
        <f>H28</f>
        <v>0</v>
      </c>
      <c r="I29" s="74" t="s">
        <v>4</v>
      </c>
      <c r="J29" s="75" t="s">
        <v>4</v>
      </c>
      <c r="K29" s="76">
        <f>K28</f>
        <v>0</v>
      </c>
    </row>
    <row r="31" spans="1:11">
      <c r="A31" s="8"/>
      <c r="B31" s="8" t="s">
        <v>203</v>
      </c>
      <c r="C31" s="8"/>
      <c r="D31" s="8"/>
      <c r="E31" s="119">
        <f>E29+E27+E18</f>
        <v>407500</v>
      </c>
      <c r="F31" s="8"/>
      <c r="G31" s="8"/>
      <c r="H31" s="119">
        <f>H29+H27+H18</f>
        <v>617100</v>
      </c>
      <c r="I31" s="8"/>
      <c r="J31" s="8"/>
      <c r="K31" s="119">
        <f>K29+K27+K18</f>
        <v>687000</v>
      </c>
    </row>
  </sheetData>
  <mergeCells count="7">
    <mergeCell ref="A1:K1"/>
    <mergeCell ref="F10:H10"/>
    <mergeCell ref="I10:K10"/>
    <mergeCell ref="F22:H22"/>
    <mergeCell ref="I22:K22"/>
    <mergeCell ref="C10:E10"/>
    <mergeCell ref="C22:E22"/>
  </mergeCells>
  <pageMargins left="0.7" right="0.7" top="0.75" bottom="0.75" header="0.3" footer="0.3"/>
  <pageSetup paperSize="9" scale="68" orientation="portrait" r:id="rId1"/>
  <colBreaks count="1" manualBreakCount="1">
    <brk id="11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zoomScaleNormal="100" zoomScaleSheetLayoutView="90" workbookViewId="0">
      <selection sqref="A1:N1"/>
    </sheetView>
  </sheetViews>
  <sheetFormatPr defaultRowHeight="12.75"/>
  <cols>
    <col min="1" max="1" width="5.28515625" style="1" customWidth="1"/>
    <col min="2" max="2" width="29.85546875" style="1" customWidth="1"/>
    <col min="3" max="3" width="10.5703125" style="1" customWidth="1"/>
    <col min="4" max="4" width="11.7109375" style="1" customWidth="1"/>
    <col min="5" max="5" width="10.85546875" style="1" customWidth="1"/>
    <col min="6" max="6" width="11.5703125" style="1" customWidth="1"/>
    <col min="7" max="7" width="10.5703125" style="1" customWidth="1"/>
    <col min="8" max="8" width="10.85546875" style="1" customWidth="1"/>
    <col min="9" max="9" width="10" style="1" customWidth="1"/>
    <col min="10" max="10" width="11" style="1" customWidth="1"/>
    <col min="11" max="11" width="11.140625" style="1" customWidth="1"/>
    <col min="12" max="12" width="10.5703125" style="1" customWidth="1"/>
    <col min="13" max="13" width="10.42578125" style="1" customWidth="1"/>
    <col min="14" max="14" width="11" style="1" customWidth="1"/>
    <col min="15" max="16384" width="9.140625" style="1"/>
  </cols>
  <sheetData>
    <row r="1" spans="1:14" ht="35.25" customHeight="1">
      <c r="A1" s="144" t="s">
        <v>123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>
      <c r="A2" s="1" t="s">
        <v>23</v>
      </c>
    </row>
    <row r="4" spans="1:14" ht="24.75" customHeight="1">
      <c r="A4" s="148" t="s">
        <v>24</v>
      </c>
      <c r="B4" s="148"/>
      <c r="C4" s="148"/>
      <c r="D4" s="148"/>
      <c r="E4" s="148"/>
      <c r="F4" s="148"/>
    </row>
    <row r="6" spans="1:14">
      <c r="A6" s="1" t="s">
        <v>106</v>
      </c>
    </row>
    <row r="7" spans="1:14" ht="13.5" thickBot="1"/>
    <row r="8" spans="1:14" ht="15.75">
      <c r="C8" s="149" t="s">
        <v>194</v>
      </c>
      <c r="D8" s="150"/>
      <c r="E8" s="150"/>
      <c r="F8" s="151"/>
      <c r="G8" s="149" t="s">
        <v>196</v>
      </c>
      <c r="H8" s="150"/>
      <c r="I8" s="150"/>
      <c r="J8" s="151"/>
      <c r="K8" s="149" t="s">
        <v>201</v>
      </c>
      <c r="L8" s="150"/>
      <c r="M8" s="150"/>
      <c r="N8" s="151"/>
    </row>
    <row r="9" spans="1:14" ht="39" customHeight="1">
      <c r="A9" s="4" t="s">
        <v>0</v>
      </c>
      <c r="B9" s="14" t="s">
        <v>3</v>
      </c>
      <c r="C9" s="25" t="s">
        <v>25</v>
      </c>
      <c r="D9" s="4" t="s">
        <v>26</v>
      </c>
      <c r="E9" s="4" t="s">
        <v>27</v>
      </c>
      <c r="F9" s="26" t="s">
        <v>114</v>
      </c>
      <c r="G9" s="25" t="s">
        <v>25</v>
      </c>
      <c r="H9" s="4" t="s">
        <v>26</v>
      </c>
      <c r="I9" s="4" t="s">
        <v>27</v>
      </c>
      <c r="J9" s="26" t="s">
        <v>115</v>
      </c>
      <c r="K9" s="25" t="s">
        <v>25</v>
      </c>
      <c r="L9" s="4" t="s">
        <v>26</v>
      </c>
      <c r="M9" s="4" t="s">
        <v>27</v>
      </c>
      <c r="N9" s="26" t="s">
        <v>115</v>
      </c>
    </row>
    <row r="10" spans="1:14">
      <c r="A10" s="4">
        <v>1</v>
      </c>
      <c r="B10" s="14">
        <v>2</v>
      </c>
      <c r="C10" s="25">
        <v>3</v>
      </c>
      <c r="D10" s="4">
        <v>4</v>
      </c>
      <c r="E10" s="4">
        <v>5</v>
      </c>
      <c r="F10" s="26">
        <v>6</v>
      </c>
      <c r="G10" s="25">
        <v>7</v>
      </c>
      <c r="H10" s="4">
        <v>8</v>
      </c>
      <c r="I10" s="4">
        <v>9</v>
      </c>
      <c r="J10" s="26">
        <v>10</v>
      </c>
      <c r="K10" s="25">
        <v>11</v>
      </c>
      <c r="L10" s="4">
        <v>12</v>
      </c>
      <c r="M10" s="4">
        <v>13</v>
      </c>
      <c r="N10" s="26">
        <v>14</v>
      </c>
    </row>
    <row r="11" spans="1:14">
      <c r="A11" s="3" t="s">
        <v>7</v>
      </c>
      <c r="B11" s="16" t="s">
        <v>28</v>
      </c>
      <c r="C11" s="36">
        <v>1</v>
      </c>
      <c r="D11" s="12">
        <v>12</v>
      </c>
      <c r="E11" s="12">
        <f>F11/D11</f>
        <v>1065.18</v>
      </c>
      <c r="F11" s="50">
        <v>12782.160000000002</v>
      </c>
      <c r="G11" s="36">
        <v>1</v>
      </c>
      <c r="H11" s="12">
        <v>12</v>
      </c>
      <c r="I11" s="12">
        <f>J11/H11</f>
        <v>1114.1782800000003</v>
      </c>
      <c r="J11" s="50">
        <v>13370.139360000003</v>
      </c>
      <c r="K11" s="36">
        <v>1</v>
      </c>
      <c r="L11" s="12">
        <v>12</v>
      </c>
      <c r="M11" s="12">
        <f>N11/L11</f>
        <v>1158.7454112000003</v>
      </c>
      <c r="N11" s="142">
        <v>13904.944934400004</v>
      </c>
    </row>
    <row r="12" spans="1:14" ht="38.25">
      <c r="A12" s="3"/>
      <c r="B12" s="16" t="s">
        <v>29</v>
      </c>
      <c r="C12" s="36"/>
      <c r="D12" s="12"/>
      <c r="E12" s="12"/>
      <c r="F12" s="37"/>
      <c r="G12" s="36"/>
      <c r="H12" s="12"/>
      <c r="I12" s="12"/>
      <c r="J12" s="37"/>
      <c r="K12" s="36"/>
      <c r="L12" s="12"/>
      <c r="M12" s="12"/>
      <c r="N12" s="37"/>
    </row>
    <row r="13" spans="1:14">
      <c r="A13" s="3"/>
      <c r="B13" s="16" t="s">
        <v>30</v>
      </c>
      <c r="C13" s="36"/>
      <c r="D13" s="12"/>
      <c r="E13" s="12"/>
      <c r="F13" s="37"/>
      <c r="G13" s="36"/>
      <c r="H13" s="12"/>
      <c r="I13" s="12"/>
      <c r="J13" s="37"/>
      <c r="K13" s="36"/>
      <c r="L13" s="12"/>
      <c r="M13" s="12"/>
      <c r="N13" s="37"/>
    </row>
    <row r="14" spans="1:14" ht="38.25">
      <c r="A14" s="3"/>
      <c r="B14" s="16" t="s">
        <v>31</v>
      </c>
      <c r="C14" s="36">
        <v>1</v>
      </c>
      <c r="D14" s="12">
        <v>12</v>
      </c>
      <c r="E14" s="12">
        <f>F14/D14</f>
        <v>216.5</v>
      </c>
      <c r="F14" s="50">
        <v>2598</v>
      </c>
      <c r="G14" s="36">
        <v>1</v>
      </c>
      <c r="H14" s="12">
        <v>12</v>
      </c>
      <c r="I14" s="12">
        <f>J14/H14</f>
        <v>226.45900000000003</v>
      </c>
      <c r="J14" s="50">
        <v>2717.5080000000003</v>
      </c>
      <c r="K14" s="36">
        <v>1</v>
      </c>
      <c r="L14" s="12">
        <v>12</v>
      </c>
      <c r="M14" s="12">
        <f>N14/L14</f>
        <v>235.51736000000002</v>
      </c>
      <c r="N14" s="142">
        <v>2826.2083200000002</v>
      </c>
    </row>
    <row r="15" spans="1:14" ht="51">
      <c r="A15" s="3"/>
      <c r="B15" s="16" t="s">
        <v>32</v>
      </c>
      <c r="C15" s="36"/>
      <c r="D15" s="12"/>
      <c r="E15" s="12"/>
      <c r="F15" s="37"/>
      <c r="G15" s="36"/>
      <c r="H15" s="12"/>
      <c r="I15" s="12"/>
      <c r="J15" s="37"/>
      <c r="K15" s="36"/>
      <c r="L15" s="12"/>
      <c r="M15" s="12"/>
      <c r="N15" s="37"/>
    </row>
    <row r="16" spans="1:14">
      <c r="A16" s="3"/>
      <c r="B16" s="16" t="s">
        <v>33</v>
      </c>
      <c r="C16" s="36"/>
      <c r="D16" s="12"/>
      <c r="E16" s="12"/>
      <c r="F16" s="37"/>
      <c r="G16" s="36"/>
      <c r="H16" s="12"/>
      <c r="I16" s="12"/>
      <c r="J16" s="37"/>
      <c r="K16" s="36"/>
      <c r="L16" s="12"/>
      <c r="M16" s="12"/>
      <c r="N16" s="37"/>
    </row>
    <row r="17" spans="1:14">
      <c r="A17" s="3"/>
      <c r="B17" s="16" t="s">
        <v>34</v>
      </c>
      <c r="C17" s="36">
        <v>1</v>
      </c>
      <c r="D17" s="12">
        <v>12</v>
      </c>
      <c r="E17" s="12">
        <f>F17/D17</f>
        <v>2051.6533333333332</v>
      </c>
      <c r="F17" s="37">
        <f>F19-F11-F14</f>
        <v>24619.839999999997</v>
      </c>
      <c r="G17" s="36">
        <v>1</v>
      </c>
      <c r="H17" s="12">
        <v>12</v>
      </c>
      <c r="I17" s="12">
        <f>J17/H17</f>
        <v>2159.3627199999996</v>
      </c>
      <c r="J17" s="37">
        <f>J19-J11-J14</f>
        <v>25912.352639999997</v>
      </c>
      <c r="K17" s="36">
        <v>1</v>
      </c>
      <c r="L17" s="12">
        <v>12</v>
      </c>
      <c r="M17" s="12">
        <f>N17/L17</f>
        <v>2272.4038954666662</v>
      </c>
      <c r="N17" s="37">
        <f>N19-N11-N14</f>
        <v>27268.846745599996</v>
      </c>
    </row>
    <row r="18" spans="1:14" ht="25.5">
      <c r="A18" s="3"/>
      <c r="B18" s="16" t="s">
        <v>35</v>
      </c>
      <c r="C18" s="36"/>
      <c r="D18" s="12"/>
      <c r="E18" s="12"/>
      <c r="F18" s="37"/>
      <c r="G18" s="36"/>
      <c r="H18" s="12"/>
      <c r="I18" s="12"/>
      <c r="J18" s="37"/>
      <c r="K18" s="36"/>
      <c r="L18" s="12"/>
      <c r="M18" s="12"/>
      <c r="N18" s="37"/>
    </row>
    <row r="19" spans="1:14" s="83" customFormat="1" ht="13.5" thickBot="1">
      <c r="A19" s="80"/>
      <c r="B19" s="104" t="s">
        <v>2</v>
      </c>
      <c r="C19" s="81" t="s">
        <v>4</v>
      </c>
      <c r="D19" s="78" t="s">
        <v>4</v>
      </c>
      <c r="E19" s="78" t="s">
        <v>4</v>
      </c>
      <c r="F19" s="82">
        <v>40000</v>
      </c>
      <c r="G19" s="81" t="s">
        <v>4</v>
      </c>
      <c r="H19" s="78" t="s">
        <v>4</v>
      </c>
      <c r="I19" s="78" t="s">
        <v>4</v>
      </c>
      <c r="J19" s="82">
        <v>42000</v>
      </c>
      <c r="K19" s="81" t="s">
        <v>4</v>
      </c>
      <c r="L19" s="78" t="s">
        <v>4</v>
      </c>
      <c r="M19" s="78" t="s">
        <v>4</v>
      </c>
      <c r="N19" s="82">
        <v>44000</v>
      </c>
    </row>
    <row r="23" spans="1:14">
      <c r="E23" s="50"/>
      <c r="F23" s="50"/>
      <c r="G23" s="50"/>
    </row>
    <row r="24" spans="1:14">
      <c r="E24" s="50"/>
      <c r="F24" s="50"/>
      <c r="G24" s="50"/>
    </row>
  </sheetData>
  <mergeCells count="5">
    <mergeCell ref="A4:F4"/>
    <mergeCell ref="G8:J8"/>
    <mergeCell ref="K8:N8"/>
    <mergeCell ref="C8:F8"/>
    <mergeCell ref="A1:N1"/>
  </mergeCells>
  <pageMargins left="0.70866141732283472" right="0.31496062992125984" top="0.74803149606299213" bottom="0.74803149606299213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7"/>
  <sheetViews>
    <sheetView tabSelected="1" topLeftCell="A13" zoomScaleNormal="100" zoomScaleSheetLayoutView="100" workbookViewId="0">
      <selection activeCell="D30" sqref="D30"/>
    </sheetView>
  </sheetViews>
  <sheetFormatPr defaultRowHeight="12.75"/>
  <cols>
    <col min="1" max="1" width="4.85546875" style="1" customWidth="1"/>
    <col min="2" max="2" width="25.42578125" style="1" customWidth="1"/>
    <col min="3" max="3" width="11.5703125" style="1" customWidth="1"/>
    <col min="4" max="4" width="9.7109375" style="1" customWidth="1"/>
    <col min="5" max="5" width="6.5703125" style="1" customWidth="1"/>
    <col min="6" max="6" width="13.140625" style="1" customWidth="1"/>
    <col min="7" max="8" width="9.140625" style="1" customWidth="1"/>
    <col min="9" max="9" width="6.7109375" style="1" customWidth="1"/>
    <col min="10" max="10" width="13.85546875" style="1" customWidth="1"/>
    <col min="11" max="11" width="10.140625" style="1" customWidth="1"/>
    <col min="12" max="12" width="9.140625" style="1"/>
    <col min="13" max="13" width="6.5703125" style="1" customWidth="1"/>
    <col min="14" max="14" width="16.42578125" style="1" customWidth="1"/>
    <col min="15" max="15" width="6" style="1" customWidth="1"/>
    <col min="16" max="16384" width="9.140625" style="1"/>
  </cols>
  <sheetData>
    <row r="1" spans="1:14" ht="48.75" customHeight="1">
      <c r="A1" s="144" t="s">
        <v>123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>
      <c r="A2" s="1" t="s">
        <v>23</v>
      </c>
    </row>
    <row r="4" spans="1:14">
      <c r="A4" s="1" t="s">
        <v>24</v>
      </c>
    </row>
    <row r="6" spans="1:14">
      <c r="A6" s="1" t="s">
        <v>106</v>
      </c>
    </row>
    <row r="7" spans="1:14" ht="13.5" thickBot="1"/>
    <row r="8" spans="1:14" ht="15.75">
      <c r="C8" s="149" t="s">
        <v>194</v>
      </c>
      <c r="D8" s="150"/>
      <c r="E8" s="150"/>
      <c r="F8" s="151"/>
      <c r="G8" s="149" t="s">
        <v>196</v>
      </c>
      <c r="H8" s="150"/>
      <c r="I8" s="150"/>
      <c r="J8" s="151"/>
      <c r="K8" s="152" t="s">
        <v>201</v>
      </c>
      <c r="L8" s="153"/>
      <c r="M8" s="153"/>
      <c r="N8" s="154"/>
    </row>
    <row r="9" spans="1:14" ht="51">
      <c r="A9" s="4" t="s">
        <v>0</v>
      </c>
      <c r="B9" s="14" t="s">
        <v>3</v>
      </c>
      <c r="C9" s="25" t="s">
        <v>36</v>
      </c>
      <c r="D9" s="4" t="s">
        <v>37</v>
      </c>
      <c r="E9" s="4" t="s">
        <v>38</v>
      </c>
      <c r="F9" s="26" t="s">
        <v>115</v>
      </c>
      <c r="G9" s="38" t="s">
        <v>36</v>
      </c>
      <c r="H9" s="7" t="s">
        <v>37</v>
      </c>
      <c r="I9" s="7" t="s">
        <v>38</v>
      </c>
      <c r="J9" s="39" t="s">
        <v>115</v>
      </c>
      <c r="K9" s="38" t="s">
        <v>36</v>
      </c>
      <c r="L9" s="7" t="s">
        <v>37</v>
      </c>
      <c r="M9" s="7" t="s">
        <v>38</v>
      </c>
      <c r="N9" s="39" t="s">
        <v>115</v>
      </c>
    </row>
    <row r="10" spans="1:14">
      <c r="A10" s="4">
        <v>1</v>
      </c>
      <c r="B10" s="14">
        <v>2</v>
      </c>
      <c r="C10" s="25">
        <v>3</v>
      </c>
      <c r="D10" s="4">
        <v>4</v>
      </c>
      <c r="E10" s="4">
        <v>5</v>
      </c>
      <c r="F10" s="26">
        <v>6</v>
      </c>
      <c r="G10" s="25">
        <v>7</v>
      </c>
      <c r="H10" s="4">
        <v>8</v>
      </c>
      <c r="I10" s="4">
        <v>9</v>
      </c>
      <c r="J10" s="26">
        <v>10</v>
      </c>
      <c r="K10" s="25">
        <v>11</v>
      </c>
      <c r="L10" s="4">
        <v>12</v>
      </c>
      <c r="M10" s="4">
        <v>13</v>
      </c>
      <c r="N10" s="26">
        <v>14</v>
      </c>
    </row>
    <row r="11" spans="1:14">
      <c r="A11" s="2"/>
      <c r="B11" s="120" t="s">
        <v>39</v>
      </c>
      <c r="C11" s="58">
        <f>F11/D11</f>
        <v>63310.961968680094</v>
      </c>
      <c r="D11" s="51">
        <v>4.47</v>
      </c>
      <c r="E11" s="51"/>
      <c r="F11" s="121">
        <v>283000</v>
      </c>
      <c r="G11" s="54">
        <f>J11/H11</f>
        <v>66219.239373601798</v>
      </c>
      <c r="H11" s="51">
        <v>4.47</v>
      </c>
      <c r="I11" s="52"/>
      <c r="J11" s="55">
        <v>296000</v>
      </c>
      <c r="K11" s="54">
        <f>N11/L11</f>
        <v>68903.803131991051</v>
      </c>
      <c r="L11" s="51">
        <v>4.47</v>
      </c>
      <c r="M11" s="52"/>
      <c r="N11" s="55">
        <v>308000</v>
      </c>
    </row>
    <row r="12" spans="1:14">
      <c r="A12" s="2"/>
      <c r="B12" s="86" t="s">
        <v>40</v>
      </c>
      <c r="C12" s="58"/>
      <c r="D12" s="52"/>
      <c r="E12" s="51"/>
      <c r="F12" s="59"/>
      <c r="G12" s="54"/>
      <c r="H12" s="52"/>
      <c r="I12" s="52"/>
      <c r="J12" s="56"/>
      <c r="K12" s="54"/>
      <c r="L12" s="52"/>
      <c r="M12" s="52"/>
      <c r="N12" s="56"/>
    </row>
    <row r="13" spans="1:14">
      <c r="A13" s="2"/>
      <c r="B13" s="86"/>
      <c r="C13" s="58"/>
      <c r="D13" s="52"/>
      <c r="E13" s="51"/>
      <c r="F13" s="59"/>
      <c r="G13" s="54"/>
      <c r="H13" s="52"/>
      <c r="I13" s="52"/>
      <c r="J13" s="57"/>
      <c r="K13" s="54"/>
      <c r="L13" s="52"/>
      <c r="M13" s="52"/>
      <c r="N13" s="57"/>
    </row>
    <row r="14" spans="1:14">
      <c r="A14" s="2"/>
      <c r="B14" s="120" t="s">
        <v>41</v>
      </c>
      <c r="C14" s="58">
        <f>F14/D14</f>
        <v>538.69947971764941</v>
      </c>
      <c r="D14" s="52">
        <v>1616.43</v>
      </c>
      <c r="E14" s="51"/>
      <c r="F14" s="59">
        <v>870770</v>
      </c>
      <c r="G14" s="54">
        <f>J14/H14</f>
        <v>495.58622255957255</v>
      </c>
      <c r="H14" s="52">
        <v>1673.17</v>
      </c>
      <c r="I14" s="52"/>
      <c r="J14" s="57">
        <f>J20*0.6</f>
        <v>829200</v>
      </c>
      <c r="K14" s="54">
        <f>N14/L14</f>
        <v>517.46086769425699</v>
      </c>
      <c r="L14" s="52">
        <v>1673.17</v>
      </c>
      <c r="M14" s="52"/>
      <c r="N14" s="57">
        <f>N20*0.6</f>
        <v>865800</v>
      </c>
    </row>
    <row r="15" spans="1:14">
      <c r="A15" s="2"/>
      <c r="B15" s="86" t="s">
        <v>40</v>
      </c>
      <c r="C15" s="58"/>
      <c r="D15" s="52"/>
      <c r="E15" s="51"/>
      <c r="F15" s="59"/>
      <c r="G15" s="54"/>
      <c r="H15" s="52"/>
      <c r="I15" s="52"/>
      <c r="J15" s="57"/>
      <c r="K15" s="54"/>
      <c r="L15" s="52"/>
      <c r="M15" s="52"/>
      <c r="N15" s="57"/>
    </row>
    <row r="16" spans="1:14">
      <c r="A16" s="2"/>
      <c r="B16" s="86"/>
      <c r="C16" s="58"/>
      <c r="D16" s="52"/>
      <c r="E16" s="51"/>
      <c r="F16" s="59"/>
      <c r="G16" s="54"/>
      <c r="H16" s="52"/>
      <c r="I16" s="52"/>
      <c r="J16" s="57"/>
      <c r="K16" s="54"/>
      <c r="L16" s="52"/>
      <c r="M16" s="52"/>
      <c r="N16" s="57"/>
    </row>
    <row r="17" spans="1:14">
      <c r="A17" s="2"/>
      <c r="B17" s="120" t="s">
        <v>42</v>
      </c>
      <c r="C17" s="58">
        <f>F17/D17</f>
        <v>1893.8016528925621</v>
      </c>
      <c r="D17" s="52">
        <v>24.2</v>
      </c>
      <c r="E17" s="51"/>
      <c r="F17" s="59">
        <v>45830</v>
      </c>
      <c r="G17" s="54">
        <f>J17/H17</f>
        <v>22006.369426751593</v>
      </c>
      <c r="H17" s="52">
        <v>25.12</v>
      </c>
      <c r="I17" s="52"/>
      <c r="J17" s="57">
        <f>J20*0.4</f>
        <v>552800</v>
      </c>
      <c r="K17" s="54">
        <f>N17/L17</f>
        <v>22977.707006369426</v>
      </c>
      <c r="L17" s="52">
        <v>25.12</v>
      </c>
      <c r="M17" s="52"/>
      <c r="N17" s="57">
        <f>N20*0.4</f>
        <v>577200</v>
      </c>
    </row>
    <row r="18" spans="1:14">
      <c r="A18" s="2"/>
      <c r="B18" s="86" t="s">
        <v>40</v>
      </c>
      <c r="C18" s="58"/>
      <c r="D18" s="52"/>
      <c r="E18" s="51"/>
      <c r="F18" s="59"/>
      <c r="G18" s="54"/>
      <c r="H18" s="52"/>
      <c r="I18" s="52"/>
      <c r="J18" s="57"/>
      <c r="K18" s="54"/>
      <c r="L18" s="52"/>
      <c r="M18" s="52"/>
      <c r="N18" s="57"/>
    </row>
    <row r="19" spans="1:14">
      <c r="A19" s="2"/>
      <c r="B19" s="86"/>
      <c r="C19" s="58"/>
      <c r="D19" s="52"/>
      <c r="E19" s="51"/>
      <c r="F19" s="59"/>
      <c r="G19" s="54"/>
      <c r="H19" s="52"/>
      <c r="I19" s="52"/>
      <c r="J19" s="56"/>
      <c r="K19" s="54"/>
      <c r="L19" s="52"/>
      <c r="M19" s="52"/>
      <c r="N19" s="56"/>
    </row>
    <row r="20" spans="1:14">
      <c r="A20" s="2"/>
      <c r="B20" s="120" t="s">
        <v>1</v>
      </c>
      <c r="C20" s="58"/>
      <c r="D20" s="52"/>
      <c r="E20" s="51"/>
      <c r="F20" s="121">
        <v>1328000</v>
      </c>
      <c r="G20" s="54"/>
      <c r="H20" s="52"/>
      <c r="I20" s="52"/>
      <c r="J20" s="55">
        <v>1382000</v>
      </c>
      <c r="K20" s="54"/>
      <c r="L20" s="52"/>
      <c r="M20" s="52"/>
      <c r="N20" s="55">
        <v>1443000</v>
      </c>
    </row>
    <row r="21" spans="1:14">
      <c r="A21" s="2"/>
      <c r="B21" s="86" t="s">
        <v>40</v>
      </c>
      <c r="C21" s="58"/>
      <c r="D21" s="52"/>
      <c r="E21" s="51"/>
      <c r="F21" s="59"/>
      <c r="G21" s="54"/>
      <c r="H21" s="52"/>
      <c r="I21" s="52"/>
      <c r="J21" s="56"/>
      <c r="K21" s="54"/>
      <c r="L21" s="52"/>
      <c r="M21" s="52"/>
      <c r="N21" s="56"/>
    </row>
    <row r="22" spans="1:14">
      <c r="A22" s="2"/>
      <c r="B22" s="86"/>
      <c r="C22" s="58"/>
      <c r="D22" s="52"/>
      <c r="E22" s="51"/>
      <c r="F22" s="59"/>
      <c r="G22" s="54"/>
      <c r="H22" s="52"/>
      <c r="I22" s="52"/>
      <c r="J22" s="56"/>
      <c r="K22" s="54"/>
      <c r="L22" s="52"/>
      <c r="M22" s="52"/>
      <c r="N22" s="56"/>
    </row>
    <row r="23" spans="1:14">
      <c r="A23" s="2"/>
      <c r="B23" s="120" t="s">
        <v>43</v>
      </c>
      <c r="C23" s="58"/>
      <c r="D23" s="52"/>
      <c r="E23" s="51"/>
      <c r="F23" s="121">
        <f>F31*0.7</f>
        <v>205100</v>
      </c>
      <c r="G23" s="54"/>
      <c r="H23" s="52"/>
      <c r="I23" s="52"/>
      <c r="J23" s="53">
        <f>J31*0.7</f>
        <v>215600</v>
      </c>
      <c r="K23" s="54"/>
      <c r="L23" s="52"/>
      <c r="M23" s="52"/>
      <c r="N23" s="53">
        <f>N31*0.7</f>
        <v>224700</v>
      </c>
    </row>
    <row r="24" spans="1:14">
      <c r="A24" s="2"/>
      <c r="B24" s="86" t="s">
        <v>40</v>
      </c>
      <c r="C24" s="58"/>
      <c r="D24" s="52"/>
      <c r="E24" s="51"/>
      <c r="F24" s="59"/>
      <c r="G24" s="54"/>
      <c r="H24" s="52"/>
      <c r="I24" s="52"/>
      <c r="J24" s="56"/>
      <c r="K24" s="54"/>
      <c r="L24" s="52"/>
      <c r="M24" s="52"/>
      <c r="N24" s="56"/>
    </row>
    <row r="25" spans="1:14">
      <c r="A25" s="2"/>
      <c r="B25" s="86" t="s">
        <v>108</v>
      </c>
      <c r="C25" s="58">
        <f>F25/D25</f>
        <v>3841.8958031837915</v>
      </c>
      <c r="D25" s="52">
        <v>27.64</v>
      </c>
      <c r="E25" s="51"/>
      <c r="F25" s="59">
        <v>106190</v>
      </c>
      <c r="G25" s="54">
        <f>J25/H25</f>
        <v>4122.0159151193629</v>
      </c>
      <c r="H25" s="52">
        <v>26.39</v>
      </c>
      <c r="I25" s="52"/>
      <c r="J25" s="56">
        <v>108780</v>
      </c>
      <c r="K25" s="54">
        <f>N25/L25</f>
        <v>4185.6763925729438</v>
      </c>
      <c r="L25" s="52">
        <v>26.39</v>
      </c>
      <c r="M25" s="52"/>
      <c r="N25" s="56">
        <v>110460</v>
      </c>
    </row>
    <row r="26" spans="1:14">
      <c r="A26" s="2"/>
      <c r="B26" s="86"/>
      <c r="C26" s="58"/>
      <c r="D26" s="52"/>
      <c r="E26" s="51"/>
      <c r="F26" s="59"/>
      <c r="G26" s="54"/>
      <c r="H26" s="52"/>
      <c r="I26" s="52"/>
      <c r="J26" s="56"/>
      <c r="K26" s="54"/>
      <c r="L26" s="52"/>
      <c r="M26" s="52"/>
      <c r="N26" s="56"/>
    </row>
    <row r="27" spans="1:14">
      <c r="A27" s="2"/>
      <c r="B27" s="120" t="s">
        <v>78</v>
      </c>
      <c r="C27" s="58"/>
      <c r="D27" s="52"/>
      <c r="E27" s="51"/>
      <c r="F27" s="121">
        <f>F31*0.3</f>
        <v>87900</v>
      </c>
      <c r="G27" s="54"/>
      <c r="H27" s="52"/>
      <c r="I27" s="52"/>
      <c r="J27" s="53">
        <f>J31*0.3</f>
        <v>92400</v>
      </c>
      <c r="K27" s="54"/>
      <c r="L27" s="52"/>
      <c r="M27" s="52"/>
      <c r="N27" s="53">
        <f>N31*0.3</f>
        <v>96300</v>
      </c>
    </row>
    <row r="28" spans="1:14">
      <c r="A28" s="2"/>
      <c r="B28" s="86" t="s">
        <v>40</v>
      </c>
      <c r="C28" s="58"/>
      <c r="D28" s="52"/>
      <c r="E28" s="51"/>
      <c r="F28" s="59"/>
      <c r="G28" s="54"/>
      <c r="H28" s="52"/>
      <c r="I28" s="52"/>
      <c r="J28" s="56"/>
      <c r="K28" s="54"/>
      <c r="L28" s="52"/>
      <c r="M28" s="52"/>
      <c r="N28" s="56"/>
    </row>
    <row r="29" spans="1:14">
      <c r="A29" s="2"/>
      <c r="B29" s="86" t="s">
        <v>109</v>
      </c>
      <c r="C29" s="58">
        <f>F29/D29</f>
        <v>2686.5407319952774</v>
      </c>
      <c r="D29" s="52">
        <v>16.940000000000001</v>
      </c>
      <c r="E29" s="51"/>
      <c r="F29" s="59">
        <v>45510</v>
      </c>
      <c r="G29" s="54">
        <f>J29/H29</f>
        <v>2710.4651162790697</v>
      </c>
      <c r="H29" s="52">
        <v>17.2</v>
      </c>
      <c r="I29" s="52"/>
      <c r="J29" s="56">
        <v>46620</v>
      </c>
      <c r="K29" s="54">
        <f>N29/L29</f>
        <v>2752.3255813953488</v>
      </c>
      <c r="L29" s="52">
        <v>17.2</v>
      </c>
      <c r="M29" s="52"/>
      <c r="N29" s="56">
        <v>47340</v>
      </c>
    </row>
    <row r="30" spans="1:14">
      <c r="A30" s="2"/>
      <c r="B30" s="86"/>
      <c r="C30" s="58"/>
      <c r="D30" s="52"/>
      <c r="E30" s="51"/>
      <c r="F30" s="59"/>
      <c r="G30" s="58"/>
      <c r="H30" s="51"/>
      <c r="I30" s="51"/>
      <c r="J30" s="59"/>
      <c r="K30" s="58"/>
      <c r="L30" s="51"/>
      <c r="M30" s="51"/>
      <c r="N30" s="59"/>
    </row>
    <row r="31" spans="1:14">
      <c r="A31" s="34"/>
      <c r="B31" s="115" t="s">
        <v>1</v>
      </c>
      <c r="C31" s="122"/>
      <c r="D31" s="123"/>
      <c r="E31" s="123"/>
      <c r="F31" s="124">
        <v>293000</v>
      </c>
      <c r="G31" s="122"/>
      <c r="H31" s="123"/>
      <c r="I31" s="123"/>
      <c r="J31" s="124">
        <v>308000</v>
      </c>
      <c r="K31" s="122"/>
      <c r="L31" s="123"/>
      <c r="M31" s="123"/>
      <c r="N31" s="124">
        <v>321000</v>
      </c>
    </row>
    <row r="32" spans="1:14">
      <c r="A32" s="2"/>
      <c r="B32" s="86" t="s">
        <v>40</v>
      </c>
      <c r="C32" s="58"/>
      <c r="D32" s="51"/>
      <c r="E32" s="51"/>
      <c r="F32" s="59"/>
      <c r="G32" s="54"/>
      <c r="H32" s="52"/>
      <c r="I32" s="52"/>
      <c r="J32" s="56"/>
      <c r="K32" s="54"/>
      <c r="L32" s="52"/>
      <c r="M32" s="52"/>
      <c r="N32" s="56"/>
    </row>
    <row r="33" spans="1:14" ht="38.25">
      <c r="A33" s="2"/>
      <c r="B33" s="125" t="s">
        <v>128</v>
      </c>
      <c r="C33" s="126">
        <v>138</v>
      </c>
      <c r="D33" s="11">
        <v>788.54226000000006</v>
      </c>
      <c r="E33" s="11"/>
      <c r="F33" s="127">
        <v>96000</v>
      </c>
      <c r="G33" s="62">
        <f>C33</f>
        <v>138</v>
      </c>
      <c r="H33" s="63">
        <v>1069.2633599999999</v>
      </c>
      <c r="I33" s="64"/>
      <c r="J33" s="65">
        <v>101000</v>
      </c>
      <c r="K33" s="62">
        <f>C33</f>
        <v>138</v>
      </c>
      <c r="L33" s="63">
        <v>1449.9211</v>
      </c>
      <c r="M33" s="64"/>
      <c r="N33" s="65">
        <v>105000</v>
      </c>
    </row>
    <row r="34" spans="1:14">
      <c r="A34" s="2"/>
      <c r="B34" s="86" t="s">
        <v>40</v>
      </c>
      <c r="C34" s="126"/>
      <c r="D34" s="11"/>
      <c r="E34" s="11"/>
      <c r="F34" s="128"/>
      <c r="G34" s="62"/>
      <c r="H34" s="64"/>
      <c r="I34" s="64"/>
      <c r="J34" s="66"/>
      <c r="K34" s="62"/>
      <c r="L34" s="64"/>
      <c r="M34" s="64"/>
      <c r="N34" s="66"/>
    </row>
    <row r="35" spans="1:14">
      <c r="A35" s="2"/>
      <c r="B35" s="115" t="s">
        <v>1</v>
      </c>
      <c r="C35" s="122"/>
      <c r="D35" s="123"/>
      <c r="E35" s="123"/>
      <c r="F35" s="124">
        <f>F33</f>
        <v>96000</v>
      </c>
      <c r="G35" s="122"/>
      <c r="H35" s="123"/>
      <c r="I35" s="123"/>
      <c r="J35" s="124">
        <f>J33</f>
        <v>101000</v>
      </c>
      <c r="K35" s="122"/>
      <c r="L35" s="123"/>
      <c r="M35" s="123"/>
      <c r="N35" s="124">
        <f>N33</f>
        <v>105000</v>
      </c>
    </row>
    <row r="36" spans="1:14">
      <c r="A36" s="2"/>
      <c r="B36" s="86"/>
      <c r="C36" s="126"/>
      <c r="D36" s="11"/>
      <c r="E36" s="11"/>
      <c r="F36" s="128"/>
      <c r="G36" s="62"/>
      <c r="H36" s="64"/>
      <c r="I36" s="64"/>
      <c r="J36" s="67"/>
      <c r="K36" s="62"/>
      <c r="L36" s="64"/>
      <c r="M36" s="64"/>
      <c r="N36" s="67"/>
    </row>
    <row r="37" spans="1:14" ht="13.5" thickBot="1">
      <c r="A37" s="34"/>
      <c r="B37" s="115" t="s">
        <v>2</v>
      </c>
      <c r="C37" s="81" t="s">
        <v>4</v>
      </c>
      <c r="D37" s="78" t="s">
        <v>4</v>
      </c>
      <c r="E37" s="78" t="s">
        <v>4</v>
      </c>
      <c r="F37" s="129">
        <f>F35+F31+F20+F11</f>
        <v>2000000</v>
      </c>
      <c r="G37" s="81" t="s">
        <v>4</v>
      </c>
      <c r="H37" s="78" t="s">
        <v>4</v>
      </c>
      <c r="I37" s="78" t="s">
        <v>4</v>
      </c>
      <c r="J37" s="129">
        <f>J35+J31+J20+J11</f>
        <v>2087000</v>
      </c>
      <c r="K37" s="81" t="s">
        <v>4</v>
      </c>
      <c r="L37" s="78" t="s">
        <v>4</v>
      </c>
      <c r="M37" s="78" t="s">
        <v>4</v>
      </c>
      <c r="N37" s="130">
        <f>N35+N31+N20+N11</f>
        <v>2177000</v>
      </c>
    </row>
  </sheetData>
  <mergeCells count="4">
    <mergeCell ref="K8:N8"/>
    <mergeCell ref="C8:F8"/>
    <mergeCell ref="G8:J8"/>
    <mergeCell ref="A1:N1"/>
  </mergeCells>
  <pageMargins left="0.70866141732283472" right="0.70866141732283472" top="0.35433070866141736" bottom="0.35433070866141736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45"/>
  <sheetViews>
    <sheetView topLeftCell="A19" zoomScaleNormal="100" zoomScaleSheetLayoutView="110" workbookViewId="0">
      <selection activeCell="E44" sqref="E44"/>
    </sheetView>
  </sheetViews>
  <sheetFormatPr defaultRowHeight="12.75"/>
  <cols>
    <col min="1" max="1" width="4.28515625" style="1" customWidth="1"/>
    <col min="2" max="2" width="37.5703125" style="1" customWidth="1"/>
    <col min="3" max="3" width="11.42578125" style="1" customWidth="1"/>
    <col min="4" max="4" width="12.7109375" style="1" customWidth="1"/>
    <col min="5" max="5" width="11.28515625" style="1" customWidth="1"/>
    <col min="6" max="6" width="14.28515625" style="1" customWidth="1"/>
    <col min="7" max="7" width="11.5703125" style="1" customWidth="1"/>
    <col min="8" max="8" width="13.5703125" style="1" customWidth="1"/>
    <col min="9" max="16384" width="9.140625" style="1"/>
  </cols>
  <sheetData>
    <row r="1" spans="1:13" ht="40.5" customHeight="1">
      <c r="A1" s="144" t="s">
        <v>123</v>
      </c>
      <c r="B1" s="144"/>
      <c r="C1" s="144"/>
      <c r="D1" s="144"/>
      <c r="E1" s="144"/>
      <c r="F1" s="144"/>
      <c r="G1" s="144"/>
      <c r="H1" s="144"/>
    </row>
    <row r="2" spans="1:13" ht="23.25" customHeight="1">
      <c r="A2" s="1" t="s">
        <v>23</v>
      </c>
    </row>
    <row r="4" spans="1:13" ht="28.5" customHeight="1">
      <c r="A4" s="155" t="s">
        <v>24</v>
      </c>
      <c r="B4" s="155"/>
      <c r="C4" s="155"/>
      <c r="D4" s="155"/>
    </row>
    <row r="6" spans="1:13">
      <c r="A6" s="1" t="s">
        <v>106</v>
      </c>
    </row>
    <row r="7" spans="1:13" ht="13.5" thickBot="1"/>
    <row r="8" spans="1:13" ht="14.25">
      <c r="C8" s="152" t="s">
        <v>195</v>
      </c>
      <c r="D8" s="154"/>
      <c r="E8" s="152" t="s">
        <v>197</v>
      </c>
      <c r="F8" s="154"/>
      <c r="G8" s="152" t="s">
        <v>202</v>
      </c>
      <c r="H8" s="154"/>
    </row>
    <row r="9" spans="1:13" ht="38.25">
      <c r="A9" s="4" t="s">
        <v>0</v>
      </c>
      <c r="B9" s="14" t="s">
        <v>3</v>
      </c>
      <c r="C9" s="25" t="s">
        <v>61</v>
      </c>
      <c r="D9" s="26" t="s">
        <v>45</v>
      </c>
      <c r="E9" s="38" t="s">
        <v>61</v>
      </c>
      <c r="F9" s="39" t="s">
        <v>45</v>
      </c>
      <c r="G9" s="38" t="s">
        <v>61</v>
      </c>
      <c r="H9" s="39" t="s">
        <v>45</v>
      </c>
    </row>
    <row r="10" spans="1:13">
      <c r="A10" s="3">
        <v>1</v>
      </c>
      <c r="B10" s="16">
        <v>2</v>
      </c>
      <c r="C10" s="40">
        <v>3</v>
      </c>
      <c r="D10" s="41">
        <v>4</v>
      </c>
      <c r="E10" s="40">
        <v>5</v>
      </c>
      <c r="F10" s="41">
        <v>6</v>
      </c>
      <c r="G10" s="40">
        <v>7</v>
      </c>
      <c r="H10" s="41">
        <v>8</v>
      </c>
    </row>
    <row r="11" spans="1:13" ht="25.5">
      <c r="A11" s="9"/>
      <c r="B11" s="10" t="s">
        <v>46</v>
      </c>
      <c r="C11" s="42" t="s">
        <v>4</v>
      </c>
      <c r="D11" s="44">
        <f>SUM(D12:D27)</f>
        <v>319999.99800000008</v>
      </c>
      <c r="E11" s="42" t="s">
        <v>4</v>
      </c>
      <c r="F11" s="44">
        <f>SUM(F12:F27)</f>
        <v>314999.99800000002</v>
      </c>
      <c r="G11" s="42" t="s">
        <v>4</v>
      </c>
      <c r="H11" s="44">
        <f>SUM(H12:H27)</f>
        <v>314999.99800000002</v>
      </c>
      <c r="J11" s="17"/>
    </row>
    <row r="12" spans="1:13" s="20" customFormat="1" ht="18.75" customHeight="1">
      <c r="A12" s="47" t="s">
        <v>5</v>
      </c>
      <c r="B12" s="21" t="s">
        <v>57</v>
      </c>
      <c r="C12" s="116">
        <v>1</v>
      </c>
      <c r="D12" s="106">
        <v>12500</v>
      </c>
      <c r="E12" s="105">
        <v>1</v>
      </c>
      <c r="F12" s="106">
        <v>12500</v>
      </c>
      <c r="G12" s="105">
        <v>1</v>
      </c>
      <c r="H12" s="106">
        <v>12500</v>
      </c>
      <c r="I12" s="46"/>
      <c r="K12" s="46"/>
      <c r="M12" s="46"/>
    </row>
    <row r="13" spans="1:13" s="20" customFormat="1" ht="25.5">
      <c r="A13" s="47" t="s">
        <v>6</v>
      </c>
      <c r="B13" s="21" t="s">
        <v>47</v>
      </c>
      <c r="C13" s="30">
        <v>12</v>
      </c>
      <c r="D13" s="133">
        <v>16080</v>
      </c>
      <c r="E13" s="30">
        <v>12</v>
      </c>
      <c r="F13" s="32">
        <v>16080</v>
      </c>
      <c r="G13" s="30">
        <v>12</v>
      </c>
      <c r="H13" s="32">
        <v>16080</v>
      </c>
    </row>
    <row r="14" spans="1:13" s="20" customFormat="1">
      <c r="A14" s="47" t="s">
        <v>84</v>
      </c>
      <c r="B14" s="21" t="s">
        <v>49</v>
      </c>
      <c r="C14" s="30">
        <v>1</v>
      </c>
      <c r="D14" s="32">
        <v>69596.639999999999</v>
      </c>
      <c r="E14" s="30">
        <v>1</v>
      </c>
      <c r="F14" s="32">
        <v>69596.639999999999</v>
      </c>
      <c r="G14" s="30">
        <v>1</v>
      </c>
      <c r="H14" s="32">
        <v>69596.639999999999</v>
      </c>
    </row>
    <row r="15" spans="1:13" s="20" customFormat="1" ht="15.75" customHeight="1">
      <c r="A15" s="47" t="s">
        <v>85</v>
      </c>
      <c r="B15" s="21" t="s">
        <v>48</v>
      </c>
      <c r="C15" s="30">
        <v>1</v>
      </c>
      <c r="D15" s="32">
        <v>100000</v>
      </c>
      <c r="E15" s="30">
        <v>1</v>
      </c>
      <c r="F15" s="117">
        <f>100000-50.01</f>
        <v>99949.99</v>
      </c>
      <c r="G15" s="30">
        <v>1</v>
      </c>
      <c r="H15" s="117">
        <f>100000-50.01</f>
        <v>99949.99</v>
      </c>
    </row>
    <row r="16" spans="1:13" s="20" customFormat="1">
      <c r="A16" s="47" t="s">
        <v>86</v>
      </c>
      <c r="B16" s="21" t="s">
        <v>51</v>
      </c>
      <c r="C16" s="30">
        <v>1</v>
      </c>
      <c r="D16" s="131">
        <v>10588.6</v>
      </c>
      <c r="E16" s="30">
        <v>1</v>
      </c>
      <c r="F16" s="131">
        <v>10588.6</v>
      </c>
      <c r="G16" s="30">
        <v>1</v>
      </c>
      <c r="H16" s="131">
        <v>10588.6</v>
      </c>
      <c r="I16" s="131"/>
      <c r="J16" s="131"/>
      <c r="K16" s="131"/>
    </row>
    <row r="17" spans="1:10" s="20" customFormat="1" ht="38.25">
      <c r="A17" s="47" t="s">
        <v>87</v>
      </c>
      <c r="B17" s="21" t="s">
        <v>50</v>
      </c>
      <c r="C17" s="30">
        <v>4</v>
      </c>
      <c r="D17" s="32">
        <f>0</f>
        <v>0</v>
      </c>
      <c r="E17" s="30">
        <v>4</v>
      </c>
      <c r="F17" s="32">
        <v>0</v>
      </c>
      <c r="G17" s="30">
        <v>4</v>
      </c>
      <c r="H17" s="32">
        <v>0</v>
      </c>
    </row>
    <row r="18" spans="1:10" s="20" customFormat="1">
      <c r="A18" s="47" t="s">
        <v>88</v>
      </c>
      <c r="B18" s="21" t="s">
        <v>59</v>
      </c>
      <c r="C18" s="30">
        <v>12</v>
      </c>
      <c r="D18" s="20">
        <v>32136.479999999996</v>
      </c>
      <c r="E18" s="30">
        <v>12</v>
      </c>
      <c r="F18" s="20">
        <v>32136.479999999996</v>
      </c>
      <c r="G18" s="30">
        <v>12</v>
      </c>
      <c r="H18" s="20">
        <v>32136.479999999996</v>
      </c>
    </row>
    <row r="19" spans="1:10" s="20" customFormat="1">
      <c r="A19" s="47" t="s">
        <v>89</v>
      </c>
      <c r="B19" s="21" t="s">
        <v>79</v>
      </c>
      <c r="C19" s="30">
        <v>12</v>
      </c>
      <c r="D19" s="32">
        <v>41993.868000000002</v>
      </c>
      <c r="E19" s="30">
        <v>12</v>
      </c>
      <c r="F19" s="32">
        <v>41993.868000000002</v>
      </c>
      <c r="G19" s="30">
        <v>12</v>
      </c>
      <c r="H19" s="32">
        <v>41993.868000000002</v>
      </c>
    </row>
    <row r="20" spans="1:10" s="20" customFormat="1">
      <c r="A20" s="47" t="s">
        <v>90</v>
      </c>
      <c r="B20" s="21" t="s">
        <v>80</v>
      </c>
      <c r="C20" s="30">
        <v>12</v>
      </c>
      <c r="D20" s="32">
        <v>0</v>
      </c>
      <c r="E20" s="30">
        <v>12</v>
      </c>
      <c r="F20" s="32">
        <v>0</v>
      </c>
      <c r="G20" s="30">
        <v>12</v>
      </c>
      <c r="H20" s="32">
        <v>0</v>
      </c>
    </row>
    <row r="21" spans="1:10" s="20" customFormat="1">
      <c r="A21" s="47" t="s">
        <v>91</v>
      </c>
      <c r="B21" s="21" t="s">
        <v>81</v>
      </c>
      <c r="C21" s="30">
        <v>12</v>
      </c>
      <c r="D21" s="131">
        <v>9181.2000000000007</v>
      </c>
      <c r="E21" s="30">
        <v>12</v>
      </c>
      <c r="F21" s="131">
        <v>9181.2000000000007</v>
      </c>
      <c r="G21" s="30">
        <v>12</v>
      </c>
      <c r="H21" s="131">
        <v>9181.2000000000007</v>
      </c>
    </row>
    <row r="22" spans="1:10" s="20" customFormat="1">
      <c r="A22" s="47" t="s">
        <v>92</v>
      </c>
      <c r="B22" s="21" t="s">
        <v>82</v>
      </c>
      <c r="C22" s="30">
        <v>12</v>
      </c>
      <c r="D22" s="32">
        <v>0</v>
      </c>
      <c r="E22" s="30">
        <v>12</v>
      </c>
      <c r="F22" s="32">
        <v>0</v>
      </c>
      <c r="G22" s="30">
        <v>12</v>
      </c>
      <c r="H22" s="32">
        <v>0</v>
      </c>
      <c r="J22" s="46"/>
    </row>
    <row r="23" spans="1:10" s="20" customFormat="1">
      <c r="A23" s="47" t="s">
        <v>93</v>
      </c>
      <c r="B23" s="21" t="s">
        <v>83</v>
      </c>
      <c r="C23" s="30">
        <v>1</v>
      </c>
      <c r="D23" s="32">
        <v>14184</v>
      </c>
      <c r="E23" s="30">
        <v>1</v>
      </c>
      <c r="F23" s="32">
        <v>14184</v>
      </c>
      <c r="G23" s="30">
        <v>1</v>
      </c>
      <c r="H23" s="32">
        <v>14184</v>
      </c>
    </row>
    <row r="24" spans="1:10" s="20" customFormat="1" ht="24.75" customHeight="1">
      <c r="A24" s="47" t="s">
        <v>94</v>
      </c>
      <c r="B24" s="132" t="s">
        <v>204</v>
      </c>
      <c r="C24" s="107">
        <v>1</v>
      </c>
      <c r="D24" s="118">
        <v>4355.3999999999996</v>
      </c>
      <c r="E24" s="30">
        <v>1</v>
      </c>
      <c r="F24" s="32">
        <v>0</v>
      </c>
      <c r="G24" s="30">
        <v>1</v>
      </c>
      <c r="H24" s="32">
        <v>0</v>
      </c>
    </row>
    <row r="25" spans="1:10" s="20" customFormat="1">
      <c r="A25" s="47" t="s">
        <v>95</v>
      </c>
      <c r="B25" s="21" t="s">
        <v>182</v>
      </c>
      <c r="C25" s="107">
        <v>1</v>
      </c>
      <c r="D25" s="35">
        <v>0</v>
      </c>
      <c r="E25" s="107">
        <v>1</v>
      </c>
      <c r="F25" s="35"/>
      <c r="G25" s="107">
        <v>1</v>
      </c>
      <c r="H25" s="35"/>
    </row>
    <row r="26" spans="1:10" s="20" customFormat="1" ht="25.5">
      <c r="A26" s="47" t="s">
        <v>96</v>
      </c>
      <c r="B26" s="134" t="s">
        <v>205</v>
      </c>
      <c r="C26" s="107">
        <v>1</v>
      </c>
      <c r="D26" s="32">
        <v>8789.2199999999975</v>
      </c>
      <c r="E26" s="107">
        <v>1</v>
      </c>
      <c r="F26" s="32">
        <v>8789.2199999999975</v>
      </c>
      <c r="G26" s="107">
        <v>1</v>
      </c>
      <c r="H26" s="32">
        <v>8789.2199999999975</v>
      </c>
    </row>
    <row r="27" spans="1:10" s="20" customFormat="1">
      <c r="A27" s="47" t="s">
        <v>206</v>
      </c>
      <c r="B27" s="135" t="s">
        <v>134</v>
      </c>
      <c r="C27" s="107">
        <v>1</v>
      </c>
      <c r="D27" s="32">
        <v>594.59</v>
      </c>
      <c r="E27" s="107"/>
      <c r="F27" s="32"/>
      <c r="G27" s="107"/>
      <c r="H27" s="32"/>
    </row>
    <row r="28" spans="1:10" s="20" customFormat="1">
      <c r="A28" s="47"/>
      <c r="B28" s="21" t="s">
        <v>54</v>
      </c>
      <c r="C28" s="108" t="s">
        <v>4</v>
      </c>
      <c r="D28" s="109">
        <f>D29+D35</f>
        <v>261450</v>
      </c>
      <c r="E28" s="108" t="s">
        <v>4</v>
      </c>
      <c r="F28" s="109">
        <f>F29+F35</f>
        <v>314350</v>
      </c>
      <c r="G28" s="108" t="s">
        <v>4</v>
      </c>
      <c r="H28" s="109">
        <f>H29+H35</f>
        <v>314350</v>
      </c>
    </row>
    <row r="29" spans="1:10" s="48" customFormat="1" ht="37.5" customHeight="1">
      <c r="A29" s="47"/>
      <c r="B29" s="21" t="s">
        <v>60</v>
      </c>
      <c r="C29" s="108" t="s">
        <v>4</v>
      </c>
      <c r="D29" s="109">
        <f>SUM(D30:D34)</f>
        <v>39600</v>
      </c>
      <c r="E29" s="108" t="s">
        <v>4</v>
      </c>
      <c r="F29" s="109">
        <f>SUM(F30:F34)</f>
        <v>92500</v>
      </c>
      <c r="G29" s="108" t="s">
        <v>4</v>
      </c>
      <c r="H29" s="109">
        <f>SUM(H30:H34)</f>
        <v>92500</v>
      </c>
    </row>
    <row r="30" spans="1:10" s="20" customFormat="1">
      <c r="A30" s="47"/>
      <c r="B30" s="21" t="s">
        <v>97</v>
      </c>
      <c r="C30" s="108">
        <v>1</v>
      </c>
      <c r="D30" s="32">
        <v>5700</v>
      </c>
      <c r="E30" s="108">
        <v>1</v>
      </c>
      <c r="F30" s="32">
        <v>18200</v>
      </c>
      <c r="G30" s="108">
        <v>1</v>
      </c>
      <c r="H30" s="32">
        <v>18200</v>
      </c>
    </row>
    <row r="31" spans="1:10" s="20" customFormat="1">
      <c r="A31" s="47"/>
      <c r="B31" s="21" t="s">
        <v>98</v>
      </c>
      <c r="C31" s="108">
        <v>1</v>
      </c>
      <c r="D31" s="32">
        <v>20000</v>
      </c>
      <c r="E31" s="108">
        <v>1</v>
      </c>
      <c r="F31" s="32">
        <v>20000</v>
      </c>
      <c r="G31" s="108">
        <v>1</v>
      </c>
      <c r="H31" s="32">
        <v>20000</v>
      </c>
    </row>
    <row r="32" spans="1:10" s="20" customFormat="1">
      <c r="A32" s="47"/>
      <c r="B32" s="21" t="s">
        <v>99</v>
      </c>
      <c r="C32" s="108">
        <v>1</v>
      </c>
      <c r="D32" s="32">
        <v>11110</v>
      </c>
      <c r="E32" s="108">
        <v>1</v>
      </c>
      <c r="F32" s="32">
        <v>14300</v>
      </c>
      <c r="G32" s="108">
        <v>1</v>
      </c>
      <c r="H32" s="32">
        <v>14300</v>
      </c>
    </row>
    <row r="33" spans="1:10" s="20" customFormat="1">
      <c r="A33" s="47"/>
      <c r="B33" s="21" t="s">
        <v>58</v>
      </c>
      <c r="C33" s="110">
        <v>1</v>
      </c>
      <c r="D33" s="111">
        <v>2790</v>
      </c>
      <c r="E33" s="110">
        <v>1</v>
      </c>
      <c r="F33" s="111">
        <v>3400</v>
      </c>
      <c r="G33" s="110">
        <v>1</v>
      </c>
      <c r="H33" s="111">
        <v>3400</v>
      </c>
    </row>
    <row r="34" spans="1:10" s="20" customFormat="1">
      <c r="A34" s="47"/>
      <c r="B34" s="21" t="s">
        <v>134</v>
      </c>
      <c r="C34" s="108">
        <v>1</v>
      </c>
      <c r="D34" s="32">
        <v>0</v>
      </c>
      <c r="E34" s="108">
        <v>1</v>
      </c>
      <c r="F34" s="32">
        <v>36600</v>
      </c>
      <c r="G34" s="108">
        <v>1</v>
      </c>
      <c r="H34" s="32">
        <v>36600</v>
      </c>
    </row>
    <row r="35" spans="1:10" s="20" customFormat="1" ht="38.25">
      <c r="A35" s="47"/>
      <c r="B35" s="21" t="s">
        <v>55</v>
      </c>
      <c r="C35" s="108" t="s">
        <v>4</v>
      </c>
      <c r="D35" s="109">
        <f>D37+D38+D39</f>
        <v>221850</v>
      </c>
      <c r="E35" s="108" t="s">
        <v>4</v>
      </c>
      <c r="F35" s="109">
        <f>F37+F38+F39</f>
        <v>221850</v>
      </c>
      <c r="G35" s="108" t="s">
        <v>4</v>
      </c>
      <c r="H35" s="109">
        <f>H37+H38+H39</f>
        <v>221850</v>
      </c>
    </row>
    <row r="36" spans="1:10" s="20" customFormat="1">
      <c r="A36" s="47"/>
      <c r="B36" s="21"/>
      <c r="C36" s="108"/>
      <c r="D36" s="112"/>
      <c r="E36" s="108"/>
      <c r="F36" s="112"/>
      <c r="G36" s="108"/>
      <c r="H36" s="112"/>
    </row>
    <row r="37" spans="1:10" s="20" customFormat="1">
      <c r="A37" s="47"/>
      <c r="B37" s="21" t="s">
        <v>52</v>
      </c>
      <c r="C37" s="30">
        <v>12</v>
      </c>
      <c r="D37" s="32">
        <f>301891.2/2</f>
        <v>150945.60000000001</v>
      </c>
      <c r="E37" s="30">
        <v>12</v>
      </c>
      <c r="F37" s="32">
        <f>301891.2/2</f>
        <v>150945.60000000001</v>
      </c>
      <c r="G37" s="30">
        <v>12</v>
      </c>
      <c r="H37" s="32">
        <f>301891.2/2</f>
        <v>150945.60000000001</v>
      </c>
    </row>
    <row r="38" spans="1:10" s="20" customFormat="1">
      <c r="A38" s="34"/>
      <c r="B38" s="21" t="s">
        <v>53</v>
      </c>
      <c r="C38" s="30">
        <v>12</v>
      </c>
      <c r="D38" s="32">
        <f>41800.32/2</f>
        <v>20900.16</v>
      </c>
      <c r="E38" s="30">
        <v>12</v>
      </c>
      <c r="F38" s="32">
        <f>41800.32/2</f>
        <v>20900.16</v>
      </c>
      <c r="G38" s="30">
        <v>12</v>
      </c>
      <c r="H38" s="32">
        <f>41800.32/2</f>
        <v>20900.16</v>
      </c>
    </row>
    <row r="39" spans="1:10" s="20" customFormat="1" ht="15.75" customHeight="1">
      <c r="A39" s="34"/>
      <c r="B39" s="21" t="s">
        <v>56</v>
      </c>
      <c r="C39" s="30">
        <v>1</v>
      </c>
      <c r="D39" s="32">
        <v>50004.24</v>
      </c>
      <c r="E39" s="30">
        <v>1</v>
      </c>
      <c r="F39" s="32">
        <v>50004.24</v>
      </c>
      <c r="G39" s="30">
        <v>1</v>
      </c>
      <c r="H39" s="32">
        <v>50004.24</v>
      </c>
      <c r="J39" s="46"/>
    </row>
    <row r="40" spans="1:10" s="20" customFormat="1" ht="13.5" thickBot="1">
      <c r="A40" s="34"/>
      <c r="B40" s="115" t="s">
        <v>2</v>
      </c>
      <c r="C40" s="113"/>
      <c r="D40" s="114">
        <f>D11+D29+D35</f>
        <v>581449.99800000014</v>
      </c>
      <c r="E40" s="113"/>
      <c r="F40" s="114">
        <f>F11+F29+F35</f>
        <v>629349.99800000002</v>
      </c>
      <c r="G40" s="113"/>
      <c r="H40" s="114">
        <f>H11+H29+H35</f>
        <v>629349.99800000002</v>
      </c>
    </row>
    <row r="41" spans="1:10">
      <c r="A41" s="20"/>
      <c r="B41" s="20"/>
      <c r="C41" s="20"/>
      <c r="D41" s="20"/>
      <c r="E41" s="20"/>
      <c r="F41" s="20"/>
      <c r="G41" s="20"/>
      <c r="H41" s="20"/>
    </row>
    <row r="42" spans="1:10">
      <c r="A42" s="20"/>
      <c r="B42" s="20"/>
      <c r="C42" s="20"/>
      <c r="D42" s="46"/>
      <c r="E42" s="46"/>
      <c r="F42" s="46"/>
      <c r="G42" s="46"/>
      <c r="H42" s="46"/>
    </row>
    <row r="43" spans="1:10">
      <c r="A43" s="20"/>
      <c r="B43" s="20"/>
      <c r="C43" s="20"/>
      <c r="D43" s="46"/>
      <c r="E43" s="46"/>
      <c r="F43" s="46"/>
      <c r="G43" s="20"/>
      <c r="H43" s="46"/>
    </row>
    <row r="44" spans="1:10">
      <c r="A44" s="20"/>
      <c r="B44" s="20"/>
      <c r="C44" s="20"/>
      <c r="D44" s="46"/>
      <c r="E44" s="20"/>
      <c r="F44" s="46"/>
      <c r="G44" s="46"/>
      <c r="H44" s="46"/>
    </row>
    <row r="45" spans="1:10">
      <c r="A45" s="20"/>
      <c r="B45" s="20"/>
      <c r="C45" s="20"/>
      <c r="D45" s="46"/>
      <c r="E45" s="20"/>
      <c r="F45" s="46"/>
      <c r="G45" s="20"/>
      <c r="H45" s="46"/>
    </row>
  </sheetData>
  <mergeCells count="5">
    <mergeCell ref="A4:D4"/>
    <mergeCell ref="A1:H1"/>
    <mergeCell ref="E8:F8"/>
    <mergeCell ref="G8:H8"/>
    <mergeCell ref="C8:D8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2"/>
  <sheetViews>
    <sheetView zoomScaleNormal="100" zoomScaleSheetLayoutView="100" workbookViewId="0">
      <selection activeCell="D31" sqref="D31:I32"/>
    </sheetView>
  </sheetViews>
  <sheetFormatPr defaultRowHeight="12.75"/>
  <cols>
    <col min="1" max="1" width="5.28515625" style="1" customWidth="1"/>
    <col min="2" max="2" width="35.140625" style="1" customWidth="1"/>
    <col min="3" max="3" width="11" style="1" customWidth="1"/>
    <col min="4" max="4" width="14.140625" style="1" customWidth="1"/>
    <col min="5" max="5" width="10.140625" style="1" customWidth="1"/>
    <col min="6" max="6" width="12.85546875" style="1" customWidth="1"/>
    <col min="7" max="7" width="10.140625" style="1" customWidth="1"/>
    <col min="8" max="8" width="11.85546875" style="1" customWidth="1"/>
    <col min="9" max="9" width="9.140625" style="1" customWidth="1"/>
    <col min="10" max="10" width="21.7109375" style="1" customWidth="1"/>
    <col min="11" max="16384" width="9.140625" style="1"/>
  </cols>
  <sheetData>
    <row r="1" spans="1:10" ht="38.25" customHeight="1">
      <c r="A1" s="144" t="s">
        <v>123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>
      <c r="A2" s="1" t="s">
        <v>23</v>
      </c>
    </row>
    <row r="4" spans="1:10" ht="26.25" customHeight="1">
      <c r="A4" s="148" t="s">
        <v>24</v>
      </c>
      <c r="B4" s="148"/>
      <c r="C4" s="148"/>
      <c r="D4" s="148"/>
    </row>
    <row r="6" spans="1:10">
      <c r="A6" s="1" t="s">
        <v>106</v>
      </c>
    </row>
    <row r="7" spans="1:10" ht="13.5" thickBot="1"/>
    <row r="8" spans="1:10" ht="14.25">
      <c r="C8" s="152" t="s">
        <v>195</v>
      </c>
      <c r="D8" s="154"/>
      <c r="E8" s="152" t="s">
        <v>197</v>
      </c>
      <c r="F8" s="153"/>
      <c r="G8" s="152" t="s">
        <v>202</v>
      </c>
      <c r="H8" s="154"/>
    </row>
    <row r="9" spans="1:10" ht="28.5" customHeight="1">
      <c r="A9" s="4" t="s">
        <v>0</v>
      </c>
      <c r="B9" s="14" t="s">
        <v>3</v>
      </c>
      <c r="C9" s="25" t="s">
        <v>44</v>
      </c>
      <c r="D9" s="26" t="s">
        <v>45</v>
      </c>
      <c r="E9" s="38" t="s">
        <v>44</v>
      </c>
      <c r="F9" s="136" t="s">
        <v>45</v>
      </c>
      <c r="G9" s="38" t="s">
        <v>44</v>
      </c>
      <c r="H9" s="39" t="s">
        <v>45</v>
      </c>
    </row>
    <row r="10" spans="1:10">
      <c r="A10" s="4">
        <v>1</v>
      </c>
      <c r="B10" s="14">
        <v>2</v>
      </c>
      <c r="C10" s="25">
        <v>3</v>
      </c>
      <c r="D10" s="26">
        <v>4</v>
      </c>
      <c r="E10" s="25">
        <v>5</v>
      </c>
      <c r="F10" s="14">
        <v>6</v>
      </c>
      <c r="G10" s="25">
        <v>7</v>
      </c>
      <c r="H10" s="26">
        <v>8</v>
      </c>
    </row>
    <row r="11" spans="1:10" ht="25.5">
      <c r="A11" s="3"/>
      <c r="B11" s="21" t="s">
        <v>198</v>
      </c>
      <c r="C11" s="94">
        <v>12</v>
      </c>
      <c r="D11" s="37">
        <v>563200</v>
      </c>
      <c r="E11" s="94">
        <v>12</v>
      </c>
      <c r="F11" s="71">
        <v>277435.00000000006</v>
      </c>
      <c r="G11" s="92">
        <v>12</v>
      </c>
      <c r="H11" s="37">
        <v>276835.00000000006</v>
      </c>
    </row>
    <row r="12" spans="1:10">
      <c r="A12" s="3"/>
      <c r="B12" s="61" t="s">
        <v>125</v>
      </c>
      <c r="C12" s="94">
        <v>12</v>
      </c>
      <c r="D12" s="37">
        <v>0</v>
      </c>
      <c r="E12" s="94">
        <v>12</v>
      </c>
      <c r="F12" s="71">
        <v>15600</v>
      </c>
      <c r="G12" s="92">
        <v>12</v>
      </c>
      <c r="H12" s="37">
        <v>15600</v>
      </c>
    </row>
    <row r="13" spans="1:10" ht="27.75" customHeight="1">
      <c r="A13" s="3"/>
      <c r="B13" s="10" t="s">
        <v>100</v>
      </c>
      <c r="C13" s="92">
        <v>12</v>
      </c>
      <c r="D13" s="32">
        <v>17300</v>
      </c>
      <c r="E13" s="92">
        <v>12</v>
      </c>
      <c r="F13" s="137">
        <v>17350</v>
      </c>
      <c r="G13" s="92">
        <v>12</v>
      </c>
      <c r="H13" s="32">
        <v>17350</v>
      </c>
    </row>
    <row r="14" spans="1:10" ht="27.75" customHeight="1">
      <c r="A14" s="3"/>
      <c r="B14" s="10" t="s">
        <v>116</v>
      </c>
      <c r="C14" s="92">
        <v>12</v>
      </c>
      <c r="D14" s="32">
        <v>0</v>
      </c>
      <c r="E14" s="92">
        <v>12</v>
      </c>
      <c r="F14" s="137"/>
      <c r="G14" s="92">
        <v>12</v>
      </c>
      <c r="H14" s="32"/>
    </row>
    <row r="15" spans="1:10" ht="27.75" customHeight="1">
      <c r="A15" s="3"/>
      <c r="B15" s="10" t="s">
        <v>101</v>
      </c>
      <c r="C15" s="92">
        <v>12</v>
      </c>
      <c r="D15" s="91">
        <v>84500</v>
      </c>
      <c r="E15" s="92">
        <v>12</v>
      </c>
      <c r="F15" s="138">
        <v>88116.36</v>
      </c>
      <c r="G15" s="92">
        <v>12</v>
      </c>
      <c r="H15" s="91">
        <v>88116.36</v>
      </c>
    </row>
    <row r="16" spans="1:10" ht="34.5" customHeight="1">
      <c r="A16" s="3"/>
      <c r="B16" s="10" t="s">
        <v>199</v>
      </c>
      <c r="C16" s="42">
        <v>12</v>
      </c>
      <c r="D16" s="32">
        <v>27000</v>
      </c>
      <c r="E16" s="42">
        <v>12</v>
      </c>
      <c r="F16" s="137">
        <v>17559</v>
      </c>
      <c r="G16" s="42">
        <v>12</v>
      </c>
      <c r="H16" s="32">
        <v>17559</v>
      </c>
    </row>
    <row r="17" spans="1:10" ht="38.25">
      <c r="A17" s="3"/>
      <c r="B17" s="10" t="s">
        <v>62</v>
      </c>
      <c r="C17" s="92">
        <v>12</v>
      </c>
      <c r="D17" s="32">
        <v>7800</v>
      </c>
      <c r="E17" s="92">
        <v>12</v>
      </c>
      <c r="F17" s="137">
        <v>6224</v>
      </c>
      <c r="G17" s="92">
        <v>12</v>
      </c>
      <c r="H17" s="32">
        <v>6224</v>
      </c>
    </row>
    <row r="18" spans="1:10">
      <c r="A18" s="3"/>
      <c r="B18" s="10" t="s">
        <v>102</v>
      </c>
      <c r="C18" s="42" t="s">
        <v>4</v>
      </c>
      <c r="D18" s="37"/>
      <c r="E18" s="42" t="s">
        <v>4</v>
      </c>
      <c r="F18" s="71"/>
      <c r="G18" s="42" t="s">
        <v>4</v>
      </c>
      <c r="H18" s="37"/>
    </row>
    <row r="19" spans="1:10" ht="25.5">
      <c r="A19" s="3"/>
      <c r="B19" s="10" t="s">
        <v>63</v>
      </c>
      <c r="C19" s="43">
        <v>2</v>
      </c>
      <c r="D19" s="32">
        <v>118600</v>
      </c>
      <c r="E19" s="43">
        <v>2</v>
      </c>
      <c r="F19" s="137">
        <f>188620+35200.8</f>
        <v>223820.79999999999</v>
      </c>
      <c r="G19" s="43">
        <v>2</v>
      </c>
      <c r="H19" s="32">
        <f>188620+35200.8</f>
        <v>223820.79999999999</v>
      </c>
    </row>
    <row r="20" spans="1:10" ht="25.5">
      <c r="A20" s="3"/>
      <c r="B20" s="10" t="s">
        <v>64</v>
      </c>
      <c r="C20" s="43">
        <v>1</v>
      </c>
      <c r="D20" s="32">
        <v>26000</v>
      </c>
      <c r="E20" s="43">
        <v>1</v>
      </c>
      <c r="F20" s="137">
        <v>0</v>
      </c>
      <c r="G20" s="43">
        <v>1</v>
      </c>
      <c r="H20" s="32">
        <v>0</v>
      </c>
    </row>
    <row r="21" spans="1:10" ht="25.5">
      <c r="A21" s="3"/>
      <c r="B21" s="10" t="s">
        <v>65</v>
      </c>
      <c r="C21" s="43">
        <v>1</v>
      </c>
      <c r="D21" s="32">
        <v>0</v>
      </c>
      <c r="E21" s="43">
        <v>1</v>
      </c>
      <c r="F21" s="137">
        <v>4000.54</v>
      </c>
      <c r="G21" s="43">
        <v>1</v>
      </c>
      <c r="H21" s="32">
        <v>4000.54</v>
      </c>
    </row>
    <row r="22" spans="1:10" ht="25.5">
      <c r="A22" s="3"/>
      <c r="B22" s="10" t="s">
        <v>66</v>
      </c>
      <c r="C22" s="43">
        <v>1</v>
      </c>
      <c r="D22" s="32">
        <v>0</v>
      </c>
      <c r="E22" s="43">
        <v>1</v>
      </c>
      <c r="F22" s="137">
        <v>4800</v>
      </c>
      <c r="G22" s="43">
        <v>1</v>
      </c>
      <c r="H22" s="32">
        <v>4800</v>
      </c>
    </row>
    <row r="23" spans="1:10" ht="25.5">
      <c r="A23" s="3"/>
      <c r="B23" s="10" t="s">
        <v>69</v>
      </c>
      <c r="C23" s="43">
        <v>4</v>
      </c>
      <c r="D23" s="32">
        <v>15800</v>
      </c>
      <c r="E23" s="43">
        <v>4</v>
      </c>
      <c r="F23" s="137">
        <v>8494.2999999999993</v>
      </c>
      <c r="G23" s="43">
        <v>4</v>
      </c>
      <c r="H23" s="32">
        <v>8494.2999999999993</v>
      </c>
    </row>
    <row r="24" spans="1:10" ht="51">
      <c r="A24" s="3"/>
      <c r="B24" s="10" t="s">
        <v>67</v>
      </c>
      <c r="C24" s="43">
        <v>12</v>
      </c>
      <c r="D24" s="32">
        <v>10800</v>
      </c>
      <c r="E24" s="43">
        <v>12</v>
      </c>
      <c r="F24" s="137">
        <v>10800</v>
      </c>
      <c r="G24" s="43">
        <v>12</v>
      </c>
      <c r="H24" s="32">
        <v>10800</v>
      </c>
    </row>
    <row r="25" spans="1:10">
      <c r="A25" s="3"/>
      <c r="B25" s="10" t="s">
        <v>126</v>
      </c>
      <c r="C25" s="43">
        <v>1</v>
      </c>
      <c r="D25" s="32">
        <v>0</v>
      </c>
      <c r="E25" s="43">
        <v>1</v>
      </c>
      <c r="F25" s="137"/>
      <c r="G25" s="43">
        <v>1</v>
      </c>
      <c r="H25" s="32"/>
    </row>
    <row r="26" spans="1:10">
      <c r="A26" s="3"/>
      <c r="B26" s="10" t="s">
        <v>127</v>
      </c>
      <c r="C26" s="43">
        <v>1</v>
      </c>
      <c r="D26" s="37">
        <v>0</v>
      </c>
      <c r="E26" s="43">
        <v>1</v>
      </c>
      <c r="F26" s="71">
        <v>0</v>
      </c>
      <c r="G26" s="43">
        <v>1</v>
      </c>
      <c r="H26" s="37">
        <v>0</v>
      </c>
    </row>
    <row r="27" spans="1:10">
      <c r="A27" s="3"/>
      <c r="B27" s="95" t="s">
        <v>1</v>
      </c>
      <c r="C27" s="43"/>
      <c r="D27" s="44">
        <f>SUM(D11:D26)</f>
        <v>871000</v>
      </c>
      <c r="E27" s="43"/>
      <c r="F27" s="69">
        <f>SUM(F11:F26)</f>
        <v>674200.00000000012</v>
      </c>
      <c r="G27" s="43"/>
      <c r="H27" s="44">
        <f>SUM(H11:H26)</f>
        <v>673600.00000000012</v>
      </c>
      <c r="J27" s="17"/>
    </row>
    <row r="28" spans="1:10">
      <c r="A28" s="3"/>
      <c r="B28" s="21" t="s">
        <v>68</v>
      </c>
      <c r="C28" s="43"/>
      <c r="D28" s="37">
        <v>5395700</v>
      </c>
      <c r="E28" s="43"/>
      <c r="F28" s="37">
        <v>5395700</v>
      </c>
      <c r="G28" s="43"/>
      <c r="H28" s="37">
        <v>5395700</v>
      </c>
      <c r="J28" s="17"/>
    </row>
    <row r="29" spans="1:10" s="20" customFormat="1" ht="13.5" thickBot="1">
      <c r="A29" s="28"/>
      <c r="B29" s="90" t="s">
        <v>2</v>
      </c>
      <c r="C29" s="84"/>
      <c r="D29" s="79">
        <f>D27+D28</f>
        <v>6266700</v>
      </c>
      <c r="E29" s="84"/>
      <c r="F29" s="139">
        <f>F27+F28</f>
        <v>6069900</v>
      </c>
      <c r="G29" s="84"/>
      <c r="H29" s="79">
        <f>H27+H28</f>
        <v>6069300</v>
      </c>
    </row>
    <row r="30" spans="1:10">
      <c r="D30" s="17"/>
    </row>
    <row r="31" spans="1:10">
      <c r="D31" s="17"/>
      <c r="F31" s="17"/>
      <c r="H31" s="17"/>
    </row>
    <row r="32" spans="1:10">
      <c r="D32" s="17"/>
      <c r="F32" s="17"/>
      <c r="H32" s="17"/>
    </row>
  </sheetData>
  <mergeCells count="5">
    <mergeCell ref="A4:D4"/>
    <mergeCell ref="A1:J1"/>
    <mergeCell ref="E8:F8"/>
    <mergeCell ref="G8:H8"/>
    <mergeCell ref="C8:D8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9"/>
  <sheetViews>
    <sheetView zoomScaleNormal="100" zoomScaleSheetLayoutView="100" workbookViewId="0">
      <selection activeCell="P15" sqref="P15"/>
    </sheetView>
  </sheetViews>
  <sheetFormatPr defaultRowHeight="12.75"/>
  <cols>
    <col min="1" max="1" width="4.5703125" style="1" customWidth="1"/>
    <col min="2" max="2" width="29" style="1" customWidth="1"/>
    <col min="3" max="3" width="10.5703125" style="1" customWidth="1"/>
    <col min="4" max="4" width="10.85546875" style="1" customWidth="1"/>
    <col min="5" max="5" width="11.85546875" style="1" customWidth="1"/>
    <col min="6" max="6" width="10.28515625" style="1" customWidth="1"/>
    <col min="7" max="7" width="11" style="1" customWidth="1"/>
    <col min="8" max="8" width="10.28515625" style="1" customWidth="1"/>
    <col min="9" max="9" width="11.140625" style="1" customWidth="1"/>
    <col min="10" max="10" width="9.5703125" style="1" customWidth="1"/>
    <col min="11" max="11" width="10.42578125" style="1" customWidth="1"/>
    <col min="12" max="16384" width="9.140625" style="1"/>
  </cols>
  <sheetData>
    <row r="1" spans="1:11" ht="44.25" customHeight="1">
      <c r="A1" s="144" t="s">
        <v>123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>
      <c r="A2" s="1" t="s">
        <v>23</v>
      </c>
      <c r="D2" s="1" t="s">
        <v>188</v>
      </c>
    </row>
    <row r="4" spans="1:11" ht="52.5" customHeight="1">
      <c r="A4" s="148" t="s">
        <v>24</v>
      </c>
      <c r="B4" s="148"/>
      <c r="C4" s="148"/>
      <c r="D4" s="148"/>
      <c r="E4" s="148"/>
    </row>
    <row r="6" spans="1:11" ht="13.5" thickBot="1">
      <c r="A6" s="1" t="s">
        <v>189</v>
      </c>
    </row>
    <row r="7" spans="1:11" ht="15" thickBot="1">
      <c r="C7" s="145" t="s">
        <v>194</v>
      </c>
      <c r="D7" s="146"/>
      <c r="E7" s="147"/>
      <c r="F7" s="145" t="s">
        <v>196</v>
      </c>
      <c r="G7" s="146"/>
      <c r="H7" s="147"/>
      <c r="I7" s="145" t="s">
        <v>201</v>
      </c>
      <c r="J7" s="146"/>
      <c r="K7" s="147"/>
    </row>
    <row r="8" spans="1:11" ht="38.25">
      <c r="A8" s="4" t="s">
        <v>0</v>
      </c>
      <c r="B8" s="14" t="s">
        <v>3</v>
      </c>
      <c r="C8" s="25" t="s">
        <v>70</v>
      </c>
      <c r="D8" s="4" t="s">
        <v>71</v>
      </c>
      <c r="E8" s="26" t="s">
        <v>115</v>
      </c>
      <c r="F8" s="25" t="s">
        <v>70</v>
      </c>
      <c r="G8" s="4" t="s">
        <v>71</v>
      </c>
      <c r="H8" s="26" t="s">
        <v>115</v>
      </c>
      <c r="I8" s="25" t="s">
        <v>70</v>
      </c>
      <c r="J8" s="4" t="s">
        <v>71</v>
      </c>
      <c r="K8" s="26" t="s">
        <v>115</v>
      </c>
    </row>
    <row r="9" spans="1:11">
      <c r="A9" s="4">
        <v>1</v>
      </c>
      <c r="B9" s="14">
        <v>2</v>
      </c>
      <c r="C9" s="25">
        <v>3</v>
      </c>
      <c r="D9" s="4">
        <v>4</v>
      </c>
      <c r="E9" s="41">
        <v>5</v>
      </c>
      <c r="F9" s="25">
        <v>6</v>
      </c>
      <c r="G9" s="4">
        <v>7</v>
      </c>
      <c r="H9" s="41">
        <v>8</v>
      </c>
      <c r="I9" s="25">
        <v>9</v>
      </c>
      <c r="J9" s="4">
        <v>10</v>
      </c>
      <c r="K9" s="41">
        <v>11</v>
      </c>
    </row>
    <row r="10" spans="1:11">
      <c r="A10" s="3"/>
      <c r="B10" s="16" t="s">
        <v>72</v>
      </c>
      <c r="C10" s="42" t="s">
        <v>4</v>
      </c>
      <c r="D10" s="13" t="s">
        <v>4</v>
      </c>
      <c r="E10" s="45" t="s">
        <v>4</v>
      </c>
      <c r="F10" s="42" t="s">
        <v>4</v>
      </c>
      <c r="G10" s="13" t="s">
        <v>4</v>
      </c>
      <c r="H10" s="45" t="s">
        <v>4</v>
      </c>
      <c r="I10" s="42" t="s">
        <v>4</v>
      </c>
      <c r="J10" s="13" t="s">
        <v>4</v>
      </c>
      <c r="K10" s="45" t="s">
        <v>4</v>
      </c>
    </row>
    <row r="11" spans="1:11">
      <c r="A11" s="28"/>
      <c r="B11" s="101" t="s">
        <v>73</v>
      </c>
      <c r="C11" s="30"/>
      <c r="D11" s="18"/>
      <c r="E11" s="109">
        <f>SUM(E12:E17)</f>
        <v>250000</v>
      </c>
      <c r="F11" s="30"/>
      <c r="G11" s="18"/>
      <c r="H11" s="109">
        <f>SUM(H12:H17)</f>
        <v>250000</v>
      </c>
      <c r="I11" s="30"/>
      <c r="J11" s="18"/>
      <c r="K11" s="109">
        <f>SUM(K12:K17)</f>
        <v>250000</v>
      </c>
    </row>
    <row r="12" spans="1:11">
      <c r="A12" s="28" t="s">
        <v>5</v>
      </c>
      <c r="B12" s="101" t="s">
        <v>190</v>
      </c>
      <c r="C12" s="30">
        <v>1</v>
      </c>
      <c r="D12" s="18">
        <f>E12/C12</f>
        <v>250000</v>
      </c>
      <c r="E12" s="32">
        <v>250000</v>
      </c>
      <c r="F12" s="30">
        <v>1</v>
      </c>
      <c r="G12" s="18">
        <f>H12/F12</f>
        <v>250000</v>
      </c>
      <c r="H12" s="32">
        <v>250000</v>
      </c>
      <c r="I12" s="30">
        <v>1</v>
      </c>
      <c r="J12" s="18">
        <f>K12/I12</f>
        <v>250000</v>
      </c>
      <c r="K12" s="32">
        <v>250000</v>
      </c>
    </row>
    <row r="13" spans="1:11">
      <c r="A13" s="28" t="s">
        <v>6</v>
      </c>
      <c r="B13" s="101" t="s">
        <v>104</v>
      </c>
      <c r="C13" s="30">
        <v>1</v>
      </c>
      <c r="D13" s="18">
        <f t="shared" ref="D13:D17" si="0">E13/C13</f>
        <v>0</v>
      </c>
      <c r="E13" s="32">
        <v>0</v>
      </c>
      <c r="F13" s="30">
        <v>1</v>
      </c>
      <c r="G13" s="18">
        <f t="shared" ref="G13:G17" si="1">H13/F13</f>
        <v>0</v>
      </c>
      <c r="H13" s="32">
        <v>0</v>
      </c>
      <c r="I13" s="30">
        <v>1</v>
      </c>
      <c r="J13" s="18">
        <f t="shared" ref="J13:J17" si="2">K13/I13</f>
        <v>0</v>
      </c>
      <c r="K13" s="32">
        <v>0</v>
      </c>
    </row>
    <row r="14" spans="1:11">
      <c r="A14" s="93">
        <v>1.3</v>
      </c>
      <c r="B14" s="101" t="s">
        <v>149</v>
      </c>
      <c r="C14" s="30">
        <v>6</v>
      </c>
      <c r="D14" s="18">
        <f t="shared" si="0"/>
        <v>0</v>
      </c>
      <c r="E14" s="32">
        <v>0</v>
      </c>
      <c r="F14" s="30">
        <v>6</v>
      </c>
      <c r="G14" s="18">
        <f t="shared" si="1"/>
        <v>0</v>
      </c>
      <c r="H14" s="32">
        <v>0</v>
      </c>
      <c r="I14" s="30">
        <v>6</v>
      </c>
      <c r="J14" s="18">
        <f t="shared" si="2"/>
        <v>0</v>
      </c>
      <c r="K14" s="32">
        <v>0</v>
      </c>
    </row>
    <row r="15" spans="1:11">
      <c r="A15" s="28" t="s">
        <v>85</v>
      </c>
      <c r="B15" s="101" t="s">
        <v>191</v>
      </c>
      <c r="C15" s="30">
        <v>12</v>
      </c>
      <c r="D15" s="18">
        <f t="shared" si="0"/>
        <v>0</v>
      </c>
      <c r="E15" s="32">
        <v>0</v>
      </c>
      <c r="F15" s="30">
        <v>12</v>
      </c>
      <c r="G15" s="18">
        <f t="shared" si="1"/>
        <v>0</v>
      </c>
      <c r="H15" s="32">
        <v>0</v>
      </c>
      <c r="I15" s="30">
        <v>12</v>
      </c>
      <c r="J15" s="18">
        <f t="shared" si="2"/>
        <v>0</v>
      </c>
      <c r="K15" s="32">
        <v>0</v>
      </c>
    </row>
    <row r="16" spans="1:11">
      <c r="A16" s="28" t="s">
        <v>86</v>
      </c>
      <c r="B16" s="101" t="s">
        <v>192</v>
      </c>
      <c r="C16" s="30">
        <v>38</v>
      </c>
      <c r="D16" s="18">
        <f t="shared" si="0"/>
        <v>0</v>
      </c>
      <c r="E16" s="32">
        <v>0</v>
      </c>
      <c r="F16" s="30">
        <v>38</v>
      </c>
      <c r="G16" s="18">
        <f t="shared" si="1"/>
        <v>0</v>
      </c>
      <c r="H16" s="32">
        <v>0</v>
      </c>
      <c r="I16" s="30">
        <v>38</v>
      </c>
      <c r="J16" s="18">
        <f t="shared" si="2"/>
        <v>0</v>
      </c>
      <c r="K16" s="32">
        <v>0</v>
      </c>
    </row>
    <row r="17" spans="1:11">
      <c r="A17" s="28" t="s">
        <v>87</v>
      </c>
      <c r="B17" s="101" t="s">
        <v>159</v>
      </c>
      <c r="C17" s="30">
        <v>8</v>
      </c>
      <c r="D17" s="18">
        <f t="shared" si="0"/>
        <v>0</v>
      </c>
      <c r="E17" s="32">
        <v>0</v>
      </c>
      <c r="F17" s="30">
        <v>8</v>
      </c>
      <c r="G17" s="18">
        <f t="shared" si="1"/>
        <v>0</v>
      </c>
      <c r="H17" s="32">
        <v>0</v>
      </c>
      <c r="I17" s="30">
        <v>8</v>
      </c>
      <c r="J17" s="18">
        <f t="shared" si="2"/>
        <v>0</v>
      </c>
      <c r="K17" s="32">
        <v>0</v>
      </c>
    </row>
    <row r="18" spans="1:11" ht="13.5" thickBot="1">
      <c r="A18" s="28"/>
      <c r="B18" s="90" t="s">
        <v>2</v>
      </c>
      <c r="C18" s="81" t="s">
        <v>4</v>
      </c>
      <c r="D18" s="78" t="s">
        <v>4</v>
      </c>
      <c r="E18" s="79">
        <f>E11</f>
        <v>250000</v>
      </c>
      <c r="F18" s="81" t="s">
        <v>4</v>
      </c>
      <c r="G18" s="78" t="s">
        <v>4</v>
      </c>
      <c r="H18" s="79">
        <f>H11</f>
        <v>250000</v>
      </c>
      <c r="I18" s="81" t="s">
        <v>4</v>
      </c>
      <c r="J18" s="78" t="s">
        <v>4</v>
      </c>
      <c r="K18" s="79">
        <f>K11</f>
        <v>250000</v>
      </c>
    </row>
    <row r="19" spans="1:11">
      <c r="H19" s="17"/>
    </row>
  </sheetData>
  <mergeCells count="5">
    <mergeCell ref="A4:E4"/>
    <mergeCell ref="A1:K1"/>
    <mergeCell ref="C7:E7"/>
    <mergeCell ref="F7:H7"/>
    <mergeCell ref="I7:K7"/>
  </mergeCells>
  <pageMargins left="0.70866141732283472" right="0.31496062992125984" top="0.74803149606299213" bottom="0.74803149606299213" header="0.31496062992125984" footer="0.31496062992125984"/>
  <pageSetup paperSize="9" scale="9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62"/>
  <sheetViews>
    <sheetView topLeftCell="A34" zoomScaleNormal="100" zoomScaleSheetLayoutView="100" workbookViewId="0">
      <selection activeCell="F71" sqref="F71"/>
    </sheetView>
  </sheetViews>
  <sheetFormatPr defaultRowHeight="12.75"/>
  <cols>
    <col min="1" max="1" width="4.5703125" style="1" customWidth="1"/>
    <col min="2" max="2" width="29" style="1" customWidth="1"/>
    <col min="3" max="3" width="10.5703125" style="1" customWidth="1"/>
    <col min="4" max="4" width="10.85546875" style="1" customWidth="1"/>
    <col min="5" max="5" width="11.85546875" style="1" customWidth="1"/>
    <col min="6" max="6" width="10.28515625" style="1" customWidth="1"/>
    <col min="7" max="7" width="11" style="1" customWidth="1"/>
    <col min="8" max="8" width="10.28515625" style="1" customWidth="1"/>
    <col min="9" max="9" width="11.140625" style="1" customWidth="1"/>
    <col min="10" max="10" width="9.5703125" style="1" customWidth="1"/>
    <col min="11" max="11" width="10.42578125" style="1" customWidth="1"/>
    <col min="12" max="16384" width="9.140625" style="1"/>
  </cols>
  <sheetData>
    <row r="1" spans="1:11" ht="44.25" customHeight="1">
      <c r="A1" s="144" t="s">
        <v>123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1">
      <c r="A2" s="1" t="s">
        <v>23</v>
      </c>
    </row>
    <row r="4" spans="1:11" ht="52.5" customHeight="1">
      <c r="A4" s="148" t="s">
        <v>24</v>
      </c>
      <c r="B4" s="148"/>
      <c r="C4" s="148"/>
      <c r="D4" s="148"/>
      <c r="E4" s="148"/>
    </row>
    <row r="6" spans="1:11">
      <c r="A6" s="1" t="s">
        <v>107</v>
      </c>
    </row>
    <row r="7" spans="1:11" ht="13.5" thickBot="1"/>
    <row r="8" spans="1:11" ht="15" thickBot="1">
      <c r="C8" s="145" t="s">
        <v>194</v>
      </c>
      <c r="D8" s="146"/>
      <c r="E8" s="147"/>
      <c r="F8" s="145" t="s">
        <v>196</v>
      </c>
      <c r="G8" s="146"/>
      <c r="H8" s="147"/>
      <c r="I8" s="145" t="s">
        <v>201</v>
      </c>
      <c r="J8" s="146"/>
      <c r="K8" s="147"/>
    </row>
    <row r="9" spans="1:11" ht="38.25">
      <c r="A9" s="4" t="s">
        <v>0</v>
      </c>
      <c r="B9" s="14" t="s">
        <v>3</v>
      </c>
      <c r="C9" s="25" t="s">
        <v>70</v>
      </c>
      <c r="D9" s="4" t="s">
        <v>71</v>
      </c>
      <c r="E9" s="14" t="s">
        <v>115</v>
      </c>
      <c r="F9" s="38" t="s">
        <v>70</v>
      </c>
      <c r="G9" s="7" t="s">
        <v>71</v>
      </c>
      <c r="H9" s="39" t="s">
        <v>115</v>
      </c>
      <c r="I9" s="38" t="s">
        <v>70</v>
      </c>
      <c r="J9" s="7" t="s">
        <v>71</v>
      </c>
      <c r="K9" s="39" t="s">
        <v>115</v>
      </c>
    </row>
    <row r="10" spans="1:11">
      <c r="A10" s="4">
        <v>1</v>
      </c>
      <c r="B10" s="14">
        <v>2</v>
      </c>
      <c r="C10" s="25">
        <v>3</v>
      </c>
      <c r="D10" s="4">
        <v>4</v>
      </c>
      <c r="E10" s="16">
        <v>5</v>
      </c>
      <c r="F10" s="25">
        <v>6</v>
      </c>
      <c r="G10" s="4">
        <v>7</v>
      </c>
      <c r="H10" s="41">
        <v>8</v>
      </c>
      <c r="I10" s="25">
        <v>9</v>
      </c>
      <c r="J10" s="4">
        <v>10</v>
      </c>
      <c r="K10" s="41">
        <v>11</v>
      </c>
    </row>
    <row r="11" spans="1:11">
      <c r="A11" s="3"/>
      <c r="B11" s="16" t="s">
        <v>72</v>
      </c>
      <c r="C11" s="42" t="s">
        <v>4</v>
      </c>
      <c r="D11" s="13" t="s">
        <v>4</v>
      </c>
      <c r="E11" s="68" t="s">
        <v>4</v>
      </c>
      <c r="F11" s="42" t="s">
        <v>4</v>
      </c>
      <c r="G11" s="13" t="s">
        <v>4</v>
      </c>
      <c r="H11" s="45" t="s">
        <v>4</v>
      </c>
      <c r="I11" s="42" t="s">
        <v>4</v>
      </c>
      <c r="J11" s="13" t="s">
        <v>4</v>
      </c>
      <c r="K11" s="45" t="s">
        <v>4</v>
      </c>
    </row>
    <row r="12" spans="1:11">
      <c r="A12" s="3"/>
      <c r="B12" s="16" t="s">
        <v>73</v>
      </c>
      <c r="C12" s="36"/>
      <c r="D12" s="12"/>
      <c r="E12" s="69"/>
      <c r="F12" s="36"/>
      <c r="G12" s="12"/>
      <c r="H12" s="44"/>
      <c r="I12" s="36"/>
      <c r="J12" s="12"/>
      <c r="K12" s="44"/>
    </row>
    <row r="13" spans="1:11">
      <c r="A13" s="3" t="s">
        <v>5</v>
      </c>
      <c r="B13" s="72" t="s">
        <v>103</v>
      </c>
      <c r="C13" s="70"/>
      <c r="D13" s="15"/>
      <c r="E13" s="69"/>
      <c r="F13" s="70"/>
      <c r="G13" s="15"/>
      <c r="H13" s="44"/>
      <c r="I13" s="70"/>
      <c r="J13" s="15"/>
      <c r="K13" s="44"/>
    </row>
    <row r="14" spans="1:11">
      <c r="A14" s="3"/>
      <c r="B14" s="16" t="s">
        <v>129</v>
      </c>
      <c r="C14" s="36">
        <v>1</v>
      </c>
      <c r="D14" s="12">
        <f>E14/C14</f>
        <v>0</v>
      </c>
      <c r="E14" s="71">
        <v>0</v>
      </c>
      <c r="F14" s="36">
        <v>1</v>
      </c>
      <c r="G14" s="12">
        <f>H14/F14</f>
        <v>0</v>
      </c>
      <c r="H14" s="37">
        <v>0</v>
      </c>
      <c r="I14" s="36">
        <v>1</v>
      </c>
      <c r="J14" s="12">
        <f>K14/I14</f>
        <v>0</v>
      </c>
      <c r="K14" s="37">
        <v>0</v>
      </c>
    </row>
    <row r="15" spans="1:11">
      <c r="A15" s="3"/>
      <c r="B15" s="16" t="s">
        <v>130</v>
      </c>
      <c r="C15" s="36">
        <v>4</v>
      </c>
      <c r="D15" s="12">
        <f>E15/C15</f>
        <v>0</v>
      </c>
      <c r="E15" s="71">
        <v>0</v>
      </c>
      <c r="F15" s="36">
        <v>4</v>
      </c>
      <c r="G15" s="12">
        <f>H15/F15</f>
        <v>0</v>
      </c>
      <c r="H15" s="37">
        <v>0</v>
      </c>
      <c r="I15" s="36">
        <v>4</v>
      </c>
      <c r="J15" s="12">
        <f>K15/I15</f>
        <v>0</v>
      </c>
      <c r="K15" s="37">
        <v>0</v>
      </c>
    </row>
    <row r="16" spans="1:11">
      <c r="A16" s="3"/>
      <c r="B16" s="16" t="s">
        <v>131</v>
      </c>
      <c r="C16" s="36"/>
      <c r="D16" s="12"/>
      <c r="E16" s="71"/>
      <c r="F16" s="36"/>
      <c r="G16" s="12"/>
      <c r="H16" s="37"/>
      <c r="I16" s="36"/>
      <c r="J16" s="12"/>
      <c r="K16" s="37"/>
    </row>
    <row r="17" spans="1:11">
      <c r="A17" s="3"/>
      <c r="B17" s="16" t="s">
        <v>132</v>
      </c>
      <c r="C17" s="36"/>
      <c r="D17" s="12"/>
      <c r="E17" s="71"/>
      <c r="F17" s="36"/>
      <c r="G17" s="12"/>
      <c r="H17" s="37"/>
      <c r="I17" s="36"/>
      <c r="J17" s="12"/>
      <c r="K17" s="37"/>
    </row>
    <row r="18" spans="1:11">
      <c r="A18" s="3"/>
      <c r="B18" s="16" t="s">
        <v>133</v>
      </c>
      <c r="C18" s="36"/>
      <c r="D18" s="12"/>
      <c r="E18" s="71"/>
      <c r="F18" s="36"/>
      <c r="G18" s="12"/>
      <c r="H18" s="37"/>
      <c r="I18" s="36"/>
      <c r="J18" s="12"/>
      <c r="K18" s="37"/>
    </row>
    <row r="19" spans="1:11">
      <c r="A19" s="3"/>
      <c r="B19" s="16" t="s">
        <v>134</v>
      </c>
      <c r="C19" s="36">
        <v>1</v>
      </c>
      <c r="D19" s="12">
        <f>E19/C19</f>
        <v>0</v>
      </c>
      <c r="E19" s="71">
        <v>0</v>
      </c>
      <c r="F19" s="36">
        <v>1</v>
      </c>
      <c r="G19" s="12">
        <f>H19/F19</f>
        <v>0</v>
      </c>
      <c r="H19" s="37">
        <v>0</v>
      </c>
      <c r="I19" s="36">
        <v>1</v>
      </c>
      <c r="J19" s="12">
        <f>K19/I19</f>
        <v>0</v>
      </c>
      <c r="K19" s="37">
        <v>0</v>
      </c>
    </row>
    <row r="20" spans="1:11">
      <c r="A20" s="3"/>
      <c r="B20" s="72" t="s">
        <v>135</v>
      </c>
      <c r="C20" s="36"/>
      <c r="D20" s="12"/>
      <c r="E20" s="71"/>
      <c r="F20" s="36"/>
      <c r="G20" s="12"/>
      <c r="H20" s="37"/>
      <c r="I20" s="36"/>
      <c r="J20" s="12"/>
      <c r="K20" s="37"/>
    </row>
    <row r="21" spans="1:11">
      <c r="A21" s="3"/>
      <c r="B21" s="16" t="s">
        <v>136</v>
      </c>
      <c r="C21" s="36"/>
      <c r="D21" s="12"/>
      <c r="E21" s="71"/>
      <c r="F21" s="36"/>
      <c r="G21" s="12"/>
      <c r="H21" s="37"/>
      <c r="I21" s="36"/>
      <c r="J21" s="12"/>
      <c r="K21" s="37"/>
    </row>
    <row r="22" spans="1:11">
      <c r="A22" s="3"/>
      <c r="B22" s="16" t="s">
        <v>137</v>
      </c>
      <c r="C22" s="36">
        <v>1</v>
      </c>
      <c r="D22" s="12">
        <f>E22/C22</f>
        <v>0</v>
      </c>
      <c r="E22" s="71">
        <v>0</v>
      </c>
      <c r="F22" s="36">
        <v>1</v>
      </c>
      <c r="G22" s="12">
        <f>H22/F22</f>
        <v>0</v>
      </c>
      <c r="H22" s="37">
        <v>0</v>
      </c>
      <c r="I22" s="36">
        <v>1</v>
      </c>
      <c r="J22" s="12">
        <f>K22/I22</f>
        <v>0</v>
      </c>
      <c r="K22" s="37">
        <v>0</v>
      </c>
    </row>
    <row r="23" spans="1:11">
      <c r="A23" s="3"/>
      <c r="B23" s="16" t="s">
        <v>138</v>
      </c>
      <c r="C23" s="36"/>
      <c r="D23" s="12"/>
      <c r="E23" s="71"/>
      <c r="F23" s="36"/>
      <c r="G23" s="12"/>
      <c r="H23" s="37"/>
      <c r="I23" s="36"/>
      <c r="J23" s="12"/>
      <c r="K23" s="37"/>
    </row>
    <row r="24" spans="1:11">
      <c r="A24" s="3"/>
      <c r="B24" s="72" t="s">
        <v>139</v>
      </c>
      <c r="C24" s="36"/>
      <c r="D24" s="12"/>
      <c r="E24" s="71"/>
      <c r="F24" s="36"/>
      <c r="G24" s="12"/>
      <c r="H24" s="37"/>
      <c r="I24" s="36"/>
      <c r="J24" s="12"/>
      <c r="K24" s="37"/>
    </row>
    <row r="25" spans="1:11">
      <c r="A25" s="3"/>
      <c r="B25" s="16" t="s">
        <v>140</v>
      </c>
      <c r="C25" s="36"/>
      <c r="D25" s="12"/>
      <c r="E25" s="71"/>
      <c r="F25" s="36"/>
      <c r="G25" s="12"/>
      <c r="H25" s="37"/>
      <c r="I25" s="36"/>
      <c r="J25" s="12"/>
      <c r="K25" s="37"/>
    </row>
    <row r="26" spans="1:11">
      <c r="A26" s="3"/>
      <c r="B26" s="16" t="s">
        <v>141</v>
      </c>
      <c r="C26" s="36"/>
      <c r="D26" s="12"/>
      <c r="E26" s="71"/>
      <c r="F26" s="36"/>
      <c r="G26" s="12"/>
      <c r="H26" s="37"/>
      <c r="I26" s="36"/>
      <c r="J26" s="12"/>
      <c r="K26" s="37"/>
    </row>
    <row r="27" spans="1:11">
      <c r="A27" s="3"/>
      <c r="B27" s="16" t="s">
        <v>134</v>
      </c>
      <c r="C27" s="36"/>
      <c r="D27" s="12"/>
      <c r="E27" s="71"/>
      <c r="F27" s="36"/>
      <c r="G27" s="12"/>
      <c r="H27" s="37"/>
      <c r="I27" s="36"/>
      <c r="J27" s="12"/>
      <c r="K27" s="37"/>
    </row>
    <row r="28" spans="1:11">
      <c r="A28" s="3"/>
      <c r="B28" s="72" t="s">
        <v>104</v>
      </c>
      <c r="C28" s="70"/>
      <c r="D28" s="15"/>
      <c r="E28" s="69"/>
      <c r="F28" s="70"/>
      <c r="G28" s="15"/>
      <c r="H28" s="44"/>
      <c r="I28" s="70"/>
      <c r="J28" s="15"/>
      <c r="K28" s="44"/>
    </row>
    <row r="29" spans="1:11">
      <c r="A29" s="3"/>
      <c r="B29" s="16" t="s">
        <v>142</v>
      </c>
      <c r="C29" s="36"/>
      <c r="D29" s="12"/>
      <c r="E29" s="71"/>
      <c r="F29" s="36"/>
      <c r="G29" s="12"/>
      <c r="H29" s="37"/>
      <c r="I29" s="36"/>
      <c r="J29" s="12"/>
      <c r="K29" s="37"/>
    </row>
    <row r="30" spans="1:11">
      <c r="A30" s="3"/>
      <c r="B30" s="16" t="s">
        <v>143</v>
      </c>
      <c r="C30" s="36">
        <v>20</v>
      </c>
      <c r="D30" s="12">
        <f>E30/C30</f>
        <v>0</v>
      </c>
      <c r="E30" s="71">
        <v>0</v>
      </c>
      <c r="F30" s="36">
        <v>20</v>
      </c>
      <c r="G30" s="12">
        <f>H30/F30</f>
        <v>0</v>
      </c>
      <c r="H30" s="37">
        <v>0</v>
      </c>
      <c r="I30" s="36">
        <v>20</v>
      </c>
      <c r="J30" s="12">
        <f>K30/I30</f>
        <v>0</v>
      </c>
      <c r="K30" s="37">
        <v>0</v>
      </c>
    </row>
    <row r="31" spans="1:11">
      <c r="A31" s="3"/>
      <c r="B31" s="16" t="s">
        <v>144</v>
      </c>
      <c r="C31" s="36">
        <v>16</v>
      </c>
      <c r="D31" s="12">
        <f>E31/C31</f>
        <v>0</v>
      </c>
      <c r="E31" s="71">
        <v>0</v>
      </c>
      <c r="F31" s="36">
        <v>16</v>
      </c>
      <c r="G31" s="12">
        <f>H31/F31</f>
        <v>0</v>
      </c>
      <c r="H31" s="37">
        <v>0</v>
      </c>
      <c r="I31" s="36">
        <v>16</v>
      </c>
      <c r="J31" s="12">
        <f>K31/I31</f>
        <v>0</v>
      </c>
      <c r="K31" s="37">
        <v>0</v>
      </c>
    </row>
    <row r="32" spans="1:11">
      <c r="A32" s="3"/>
      <c r="B32" s="16" t="s">
        <v>145</v>
      </c>
      <c r="C32" s="36"/>
      <c r="D32" s="12"/>
      <c r="E32" s="71"/>
      <c r="F32" s="36"/>
      <c r="G32" s="12"/>
      <c r="H32" s="37"/>
      <c r="I32" s="36"/>
      <c r="J32" s="12"/>
      <c r="K32" s="37"/>
    </row>
    <row r="33" spans="1:11">
      <c r="A33" s="3"/>
      <c r="B33" s="16" t="s">
        <v>146</v>
      </c>
      <c r="C33" s="36"/>
      <c r="D33" s="12"/>
      <c r="E33" s="71"/>
      <c r="F33" s="36"/>
      <c r="G33" s="12"/>
      <c r="H33" s="37"/>
      <c r="I33" s="36"/>
      <c r="J33" s="12"/>
      <c r="K33" s="37"/>
    </row>
    <row r="34" spans="1:11">
      <c r="A34" s="3"/>
      <c r="B34" s="16" t="s">
        <v>147</v>
      </c>
      <c r="C34" s="36"/>
      <c r="D34" s="12"/>
      <c r="E34" s="71"/>
      <c r="F34" s="36"/>
      <c r="G34" s="12"/>
      <c r="H34" s="37"/>
      <c r="I34" s="36"/>
      <c r="J34" s="12"/>
      <c r="K34" s="37"/>
    </row>
    <row r="35" spans="1:11">
      <c r="A35" s="3"/>
      <c r="B35" s="16" t="s">
        <v>148</v>
      </c>
      <c r="C35" s="36"/>
      <c r="D35" s="12"/>
      <c r="E35" s="71"/>
      <c r="F35" s="36"/>
      <c r="G35" s="12"/>
      <c r="H35" s="37"/>
      <c r="I35" s="36"/>
      <c r="J35" s="12"/>
      <c r="K35" s="37"/>
    </row>
    <row r="36" spans="1:11">
      <c r="A36" s="3"/>
      <c r="B36" s="16"/>
      <c r="C36" s="36"/>
      <c r="D36" s="12"/>
      <c r="E36" s="71"/>
      <c r="F36" s="36"/>
      <c r="G36" s="12"/>
      <c r="H36" s="37"/>
      <c r="I36" s="36"/>
      <c r="J36" s="12"/>
      <c r="K36" s="37"/>
    </row>
    <row r="37" spans="1:11">
      <c r="A37" s="3"/>
      <c r="B37" s="72" t="s">
        <v>149</v>
      </c>
      <c r="C37" s="36"/>
      <c r="D37" s="12"/>
      <c r="E37" s="71"/>
      <c r="F37" s="36"/>
      <c r="G37" s="12"/>
      <c r="H37" s="37"/>
      <c r="I37" s="36"/>
      <c r="J37" s="12"/>
      <c r="K37" s="37"/>
    </row>
    <row r="38" spans="1:11">
      <c r="A38" s="3"/>
      <c r="B38" s="16" t="s">
        <v>150</v>
      </c>
      <c r="C38" s="36"/>
      <c r="D38" s="12"/>
      <c r="E38" s="71"/>
      <c r="F38" s="36"/>
      <c r="G38" s="12"/>
      <c r="H38" s="37"/>
      <c r="I38" s="36"/>
      <c r="J38" s="12"/>
      <c r="K38" s="37"/>
    </row>
    <row r="39" spans="1:11">
      <c r="A39" s="3"/>
      <c r="B39" s="16" t="s">
        <v>151</v>
      </c>
      <c r="C39" s="36"/>
      <c r="D39" s="12"/>
      <c r="E39" s="71"/>
      <c r="F39" s="36"/>
      <c r="G39" s="12"/>
      <c r="H39" s="37"/>
      <c r="I39" s="36"/>
      <c r="J39" s="12"/>
      <c r="K39" s="37"/>
    </row>
    <row r="40" spans="1:11">
      <c r="A40" s="3"/>
      <c r="B40" s="16" t="s">
        <v>152</v>
      </c>
      <c r="C40" s="36">
        <v>1</v>
      </c>
      <c r="D40" s="12">
        <f>E40/C40</f>
        <v>0</v>
      </c>
      <c r="E40" s="71">
        <v>0</v>
      </c>
      <c r="F40" s="36">
        <v>1</v>
      </c>
      <c r="G40" s="12">
        <f>H40/F40</f>
        <v>0</v>
      </c>
      <c r="H40" s="37">
        <v>0</v>
      </c>
      <c r="I40" s="36">
        <v>1</v>
      </c>
      <c r="J40" s="12">
        <f>K40/I40</f>
        <v>0</v>
      </c>
      <c r="K40" s="37">
        <v>0</v>
      </c>
    </row>
    <row r="41" spans="1:11">
      <c r="A41" s="3"/>
      <c r="B41" s="16"/>
      <c r="C41" s="36"/>
      <c r="D41" s="12"/>
      <c r="E41" s="71"/>
      <c r="F41" s="36"/>
      <c r="G41" s="12"/>
      <c r="H41" s="37"/>
      <c r="I41" s="36"/>
      <c r="J41" s="12"/>
      <c r="K41" s="37"/>
    </row>
    <row r="42" spans="1:11">
      <c r="A42" s="3"/>
      <c r="B42" s="72" t="s">
        <v>153</v>
      </c>
      <c r="C42" s="70"/>
      <c r="D42" s="15"/>
      <c r="E42" s="69"/>
      <c r="F42" s="70"/>
      <c r="G42" s="15"/>
      <c r="H42" s="44"/>
      <c r="I42" s="70"/>
      <c r="J42" s="15"/>
      <c r="K42" s="44"/>
    </row>
    <row r="43" spans="1:11">
      <c r="A43" s="3"/>
      <c r="B43" s="16" t="s">
        <v>154</v>
      </c>
      <c r="C43" s="70"/>
      <c r="D43" s="15"/>
      <c r="E43" s="69"/>
      <c r="F43" s="70"/>
      <c r="G43" s="15"/>
      <c r="H43" s="44"/>
      <c r="I43" s="36">
        <v>1</v>
      </c>
      <c r="J43" s="12">
        <v>63500</v>
      </c>
      <c r="K43" s="37">
        <v>0</v>
      </c>
    </row>
    <row r="44" spans="1:11">
      <c r="A44" s="3"/>
      <c r="B44" s="16" t="s">
        <v>155</v>
      </c>
      <c r="C44" s="36"/>
      <c r="D44" s="12"/>
      <c r="E44" s="71"/>
      <c r="F44" s="36"/>
      <c r="G44" s="12"/>
      <c r="H44" s="37"/>
      <c r="I44" s="36"/>
      <c r="J44" s="12"/>
      <c r="K44" s="37"/>
    </row>
    <row r="45" spans="1:11">
      <c r="A45" s="3"/>
      <c r="B45" s="16" t="s">
        <v>156</v>
      </c>
      <c r="C45" s="36"/>
      <c r="D45" s="12"/>
      <c r="E45" s="71"/>
      <c r="F45" s="36"/>
      <c r="G45" s="12"/>
      <c r="H45" s="37"/>
      <c r="I45" s="36"/>
      <c r="J45" s="12"/>
      <c r="K45" s="37"/>
    </row>
    <row r="46" spans="1:11">
      <c r="A46" s="3"/>
      <c r="B46" s="16" t="s">
        <v>157</v>
      </c>
      <c r="C46" s="36"/>
      <c r="D46" s="12"/>
      <c r="E46" s="71"/>
      <c r="F46" s="36"/>
      <c r="G46" s="12"/>
      <c r="H46" s="37"/>
      <c r="I46" s="36"/>
      <c r="J46" s="12"/>
      <c r="K46" s="37"/>
    </row>
    <row r="47" spans="1:11">
      <c r="A47" s="3"/>
      <c r="B47" s="72" t="s">
        <v>158</v>
      </c>
      <c r="C47" s="36"/>
      <c r="D47" s="12"/>
      <c r="E47" s="71"/>
      <c r="F47" s="36"/>
      <c r="G47" s="12"/>
      <c r="H47" s="37"/>
      <c r="I47" s="36"/>
      <c r="J47" s="12"/>
      <c r="K47" s="37"/>
    </row>
    <row r="48" spans="1:11">
      <c r="A48" s="3"/>
      <c r="B48" s="72" t="s">
        <v>159</v>
      </c>
      <c r="C48" s="36"/>
      <c r="D48" s="12"/>
      <c r="E48" s="71"/>
      <c r="F48" s="36"/>
      <c r="G48" s="12"/>
      <c r="H48" s="37"/>
      <c r="I48" s="36"/>
      <c r="J48" s="12"/>
      <c r="K48" s="37"/>
    </row>
    <row r="49" spans="1:11">
      <c r="A49" s="3"/>
      <c r="B49" s="72" t="s">
        <v>160</v>
      </c>
      <c r="C49" s="70">
        <v>1</v>
      </c>
      <c r="D49" s="15">
        <f>E49/C49</f>
        <v>0</v>
      </c>
      <c r="E49" s="69">
        <v>0</v>
      </c>
      <c r="F49" s="70">
        <v>1</v>
      </c>
      <c r="G49" s="15">
        <f>H49/F49</f>
        <v>0</v>
      </c>
      <c r="H49" s="44">
        <v>0</v>
      </c>
      <c r="I49" s="70">
        <v>1</v>
      </c>
      <c r="J49" s="15">
        <f>K49/I49</f>
        <v>0</v>
      </c>
      <c r="K49" s="44">
        <v>0</v>
      </c>
    </row>
    <row r="50" spans="1:11">
      <c r="A50" s="6"/>
      <c r="B50" s="16" t="s">
        <v>161</v>
      </c>
      <c r="C50" s="36"/>
      <c r="D50" s="12"/>
      <c r="E50" s="71"/>
      <c r="F50" s="36"/>
      <c r="G50" s="12"/>
      <c r="H50" s="37"/>
      <c r="I50" s="36"/>
      <c r="J50" s="12"/>
      <c r="K50" s="37"/>
    </row>
    <row r="51" spans="1:11">
      <c r="A51" s="6"/>
      <c r="B51" s="16" t="s">
        <v>162</v>
      </c>
      <c r="C51" s="36"/>
      <c r="D51" s="12"/>
      <c r="E51" s="71"/>
      <c r="F51" s="36"/>
      <c r="G51" s="12"/>
      <c r="H51" s="37"/>
      <c r="I51" s="36"/>
      <c r="J51" s="12"/>
      <c r="K51" s="37"/>
    </row>
    <row r="52" spans="1:11">
      <c r="A52" s="6"/>
      <c r="B52" s="16" t="s">
        <v>163</v>
      </c>
      <c r="C52" s="36"/>
      <c r="D52" s="12"/>
      <c r="E52" s="71"/>
      <c r="F52" s="36"/>
      <c r="G52" s="12"/>
      <c r="H52" s="37"/>
      <c r="I52" s="36"/>
      <c r="J52" s="12"/>
      <c r="K52" s="37"/>
    </row>
    <row r="53" spans="1:11">
      <c r="A53" s="6"/>
      <c r="B53" s="16" t="s">
        <v>164</v>
      </c>
      <c r="C53" s="36"/>
      <c r="D53" s="12"/>
      <c r="E53" s="71"/>
      <c r="F53" s="36"/>
      <c r="G53" s="12"/>
      <c r="H53" s="37"/>
      <c r="I53" s="36"/>
      <c r="J53" s="12"/>
      <c r="K53" s="37"/>
    </row>
    <row r="54" spans="1:11">
      <c r="A54" s="6"/>
      <c r="B54" s="16" t="s">
        <v>165</v>
      </c>
      <c r="C54" s="36"/>
      <c r="D54" s="12"/>
      <c r="E54" s="71"/>
      <c r="F54" s="36"/>
      <c r="G54" s="12"/>
      <c r="H54" s="37"/>
      <c r="I54" s="36"/>
      <c r="J54" s="12"/>
      <c r="K54" s="37"/>
    </row>
    <row r="55" spans="1:11">
      <c r="A55" s="6"/>
      <c r="B55" s="16"/>
      <c r="C55" s="36"/>
      <c r="D55" s="12"/>
      <c r="E55" s="71"/>
      <c r="F55" s="36"/>
      <c r="G55" s="12"/>
      <c r="H55" s="37"/>
      <c r="I55" s="36"/>
      <c r="J55" s="12"/>
      <c r="K55" s="37"/>
    </row>
    <row r="56" spans="1:11">
      <c r="A56" s="3"/>
      <c r="B56" s="72" t="s">
        <v>166</v>
      </c>
      <c r="C56" s="70"/>
      <c r="D56" s="15"/>
      <c r="E56" s="69"/>
      <c r="F56" s="70"/>
      <c r="G56" s="15"/>
      <c r="H56" s="44"/>
      <c r="I56" s="70"/>
      <c r="J56" s="15"/>
      <c r="K56" s="44"/>
    </row>
    <row r="57" spans="1:11">
      <c r="A57" s="3"/>
      <c r="B57" s="16" t="s">
        <v>168</v>
      </c>
      <c r="C57" s="36">
        <v>4</v>
      </c>
      <c r="D57" s="12">
        <f>E57/C57</f>
        <v>0</v>
      </c>
      <c r="E57" s="71">
        <v>0</v>
      </c>
      <c r="F57" s="36">
        <v>4</v>
      </c>
      <c r="G57" s="12">
        <f>H57/F57</f>
        <v>0</v>
      </c>
      <c r="H57" s="37">
        <v>0</v>
      </c>
      <c r="I57" s="36">
        <v>4</v>
      </c>
      <c r="J57" s="12">
        <f>K57/I57</f>
        <v>0</v>
      </c>
      <c r="K57" s="37">
        <v>0</v>
      </c>
    </row>
    <row r="58" spans="1:11">
      <c r="A58" s="3"/>
      <c r="B58" s="16" t="s">
        <v>167</v>
      </c>
      <c r="C58" s="36"/>
      <c r="D58" s="12"/>
      <c r="E58" s="71"/>
      <c r="F58" s="36">
        <v>1</v>
      </c>
      <c r="G58" s="12">
        <f>H58/F58</f>
        <v>0</v>
      </c>
      <c r="H58" s="37">
        <v>0</v>
      </c>
      <c r="I58" s="36">
        <v>1</v>
      </c>
      <c r="J58" s="12">
        <f>K58/I58</f>
        <v>0</v>
      </c>
      <c r="K58" s="37">
        <v>0</v>
      </c>
    </row>
    <row r="59" spans="1:11">
      <c r="A59" s="3"/>
      <c r="B59" s="16"/>
      <c r="C59" s="36"/>
      <c r="D59" s="12"/>
      <c r="E59" s="71"/>
      <c r="F59" s="36"/>
      <c r="G59" s="12"/>
      <c r="H59" s="37"/>
      <c r="I59" s="36"/>
      <c r="J59" s="12"/>
      <c r="K59" s="37"/>
    </row>
    <row r="60" spans="1:11" s="20" customFormat="1" ht="13.5" thickBot="1">
      <c r="A60" s="28"/>
      <c r="B60" s="90" t="s">
        <v>2</v>
      </c>
      <c r="C60" s="81" t="s">
        <v>4</v>
      </c>
      <c r="D60" s="78" t="s">
        <v>4</v>
      </c>
      <c r="E60" s="140">
        <f>SUM(E13:E59)</f>
        <v>0</v>
      </c>
      <c r="F60" s="81" t="s">
        <v>4</v>
      </c>
      <c r="G60" s="78" t="s">
        <v>4</v>
      </c>
      <c r="H60" s="79">
        <f>SUM(H13:H59)</f>
        <v>0</v>
      </c>
      <c r="I60" s="81" t="s">
        <v>4</v>
      </c>
      <c r="J60" s="78" t="s">
        <v>4</v>
      </c>
      <c r="K60" s="79">
        <f>SUM(K13:K59)</f>
        <v>0</v>
      </c>
    </row>
    <row r="62" spans="1:11">
      <c r="H62" s="17"/>
    </row>
  </sheetData>
  <mergeCells count="5">
    <mergeCell ref="A4:E4"/>
    <mergeCell ref="A1:J1"/>
    <mergeCell ref="F8:H8"/>
    <mergeCell ref="I8:K8"/>
    <mergeCell ref="C8:E8"/>
  </mergeCells>
  <pageMargins left="0.70866141732283472" right="0.31496062992125984" top="0.74803149606299213" bottom="0.74803149606299213" header="0.31496062992125984" footer="0.31496062992125984"/>
  <pageSetup paperSize="9" scale="5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3"/>
  <sheetViews>
    <sheetView zoomScaleNormal="100" zoomScaleSheetLayoutView="90" workbookViewId="0">
      <selection activeCell="K12" sqref="K12:M15"/>
    </sheetView>
  </sheetViews>
  <sheetFormatPr defaultRowHeight="12.75"/>
  <cols>
    <col min="1" max="1" width="5.42578125" style="1" customWidth="1"/>
    <col min="2" max="2" width="30.5703125" style="1" customWidth="1"/>
    <col min="3" max="3" width="9.140625" style="1" customWidth="1"/>
    <col min="4" max="4" width="10.85546875" style="1" customWidth="1"/>
    <col min="5" max="5" width="10.5703125" style="1" customWidth="1"/>
    <col min="6" max="6" width="12.28515625" style="1" customWidth="1"/>
    <col min="7" max="7" width="9.140625" style="1"/>
    <col min="8" max="8" width="11.140625" style="1" customWidth="1"/>
    <col min="9" max="9" width="9.140625" style="1"/>
    <col min="10" max="10" width="11.7109375" style="1" customWidth="1"/>
    <col min="11" max="11" width="9.140625" style="1"/>
    <col min="12" max="12" width="10.85546875" style="1" customWidth="1"/>
    <col min="13" max="13" width="9.140625" style="1"/>
    <col min="14" max="14" width="11.85546875" style="1" customWidth="1"/>
    <col min="15" max="16384" width="9.140625" style="1"/>
  </cols>
  <sheetData>
    <row r="1" spans="1:14" ht="43.5" customHeight="1">
      <c r="A1" s="144" t="s">
        <v>123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4" spans="1:14">
      <c r="A4" s="1" t="s">
        <v>24</v>
      </c>
    </row>
    <row r="6" spans="1:14" ht="13.5" thickBot="1">
      <c r="A6" s="1" t="s">
        <v>189</v>
      </c>
    </row>
    <row r="7" spans="1:14" ht="15.75">
      <c r="C7" s="149" t="s">
        <v>194</v>
      </c>
      <c r="D7" s="150"/>
      <c r="E7" s="150"/>
      <c r="F7" s="151"/>
      <c r="G7" s="149" t="s">
        <v>196</v>
      </c>
      <c r="H7" s="150"/>
      <c r="I7" s="150"/>
      <c r="J7" s="156"/>
      <c r="K7" s="149" t="s">
        <v>201</v>
      </c>
      <c r="L7" s="150"/>
      <c r="M7" s="150"/>
      <c r="N7" s="151"/>
    </row>
    <row r="8" spans="1:14" ht="38.25">
      <c r="A8" s="4" t="s">
        <v>0</v>
      </c>
      <c r="B8" s="4" t="s">
        <v>3</v>
      </c>
      <c r="C8" s="4" t="s">
        <v>75</v>
      </c>
      <c r="D8" s="4" t="s">
        <v>70</v>
      </c>
      <c r="E8" s="4" t="s">
        <v>76</v>
      </c>
      <c r="F8" s="4" t="s">
        <v>115</v>
      </c>
      <c r="G8" s="4" t="s">
        <v>75</v>
      </c>
      <c r="H8" s="4" t="s">
        <v>70</v>
      </c>
      <c r="I8" s="4" t="s">
        <v>76</v>
      </c>
      <c r="J8" s="4" t="s">
        <v>115</v>
      </c>
      <c r="K8" s="4" t="s">
        <v>75</v>
      </c>
      <c r="L8" s="4" t="s">
        <v>70</v>
      </c>
      <c r="M8" s="4" t="s">
        <v>76</v>
      </c>
      <c r="N8" s="4" t="s">
        <v>115</v>
      </c>
    </row>
    <row r="9" spans="1:14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</row>
    <row r="10" spans="1:14">
      <c r="A10" s="3"/>
      <c r="B10" s="3" t="s">
        <v>74</v>
      </c>
      <c r="C10" s="7" t="s">
        <v>4</v>
      </c>
      <c r="D10" s="7" t="s">
        <v>4</v>
      </c>
      <c r="E10" s="7" t="s">
        <v>4</v>
      </c>
      <c r="F10" s="7" t="s">
        <v>4</v>
      </c>
      <c r="G10" s="7" t="s">
        <v>4</v>
      </c>
      <c r="H10" s="7" t="s">
        <v>4</v>
      </c>
      <c r="I10" s="7" t="s">
        <v>4</v>
      </c>
      <c r="J10" s="7" t="s">
        <v>4</v>
      </c>
      <c r="K10" s="7" t="s">
        <v>4</v>
      </c>
      <c r="L10" s="7" t="s">
        <v>4</v>
      </c>
      <c r="M10" s="7" t="s">
        <v>4</v>
      </c>
      <c r="N10" s="7" t="s">
        <v>4</v>
      </c>
    </row>
    <row r="11" spans="1:14" ht="25.5">
      <c r="A11" s="28"/>
      <c r="B11" s="28" t="s">
        <v>77</v>
      </c>
      <c r="C11" s="28"/>
      <c r="D11" s="18"/>
      <c r="E11" s="18"/>
      <c r="F11" s="19">
        <f>F12+F13+F14+F15</f>
        <v>108000</v>
      </c>
      <c r="G11" s="28"/>
      <c r="H11" s="18"/>
      <c r="I11" s="18"/>
      <c r="J11" s="19">
        <f>J12+J13+J14+J15</f>
        <v>108000</v>
      </c>
      <c r="K11" s="28"/>
      <c r="L11" s="18"/>
      <c r="M11" s="18"/>
      <c r="N11" s="19">
        <f>N12+N13+N14+N15</f>
        <v>20000</v>
      </c>
    </row>
    <row r="12" spans="1:14">
      <c r="A12" s="28" t="s">
        <v>5</v>
      </c>
      <c r="B12" s="28" t="s">
        <v>192</v>
      </c>
      <c r="C12" s="28" t="s">
        <v>183</v>
      </c>
      <c r="D12" s="18">
        <v>1</v>
      </c>
      <c r="E12" s="18">
        <f>F12/D12</f>
        <v>0</v>
      </c>
      <c r="F12" s="18"/>
      <c r="G12" s="28" t="s">
        <v>183</v>
      </c>
      <c r="H12" s="18">
        <v>1</v>
      </c>
      <c r="I12" s="18">
        <f>J12/H12</f>
        <v>0</v>
      </c>
      <c r="J12" s="18"/>
      <c r="K12" s="18">
        <v>1</v>
      </c>
      <c r="L12" s="18">
        <f>M12/K12</f>
        <v>0</v>
      </c>
      <c r="M12" s="18"/>
      <c r="N12" s="18"/>
    </row>
    <row r="13" spans="1:14">
      <c r="A13" s="28" t="s">
        <v>6</v>
      </c>
      <c r="B13" s="28" t="s">
        <v>190</v>
      </c>
      <c r="C13" s="28" t="s">
        <v>183</v>
      </c>
      <c r="D13" s="18">
        <v>1</v>
      </c>
      <c r="E13" s="18">
        <f t="shared" ref="E13:E15" si="0">F13/D13</f>
        <v>108000</v>
      </c>
      <c r="F13" s="18">
        <v>108000</v>
      </c>
      <c r="G13" s="28" t="s">
        <v>183</v>
      </c>
      <c r="H13" s="18">
        <v>1</v>
      </c>
      <c r="I13" s="18">
        <f t="shared" ref="I13:I15" si="1">J13/H13</f>
        <v>108000</v>
      </c>
      <c r="J13" s="18">
        <v>108000</v>
      </c>
      <c r="K13" s="18">
        <v>1</v>
      </c>
      <c r="L13" s="18">
        <f t="shared" ref="L13:L15" si="2">M13/K13</f>
        <v>108000</v>
      </c>
      <c r="M13" s="18">
        <v>108000</v>
      </c>
      <c r="N13" s="18">
        <v>20000</v>
      </c>
    </row>
    <row r="14" spans="1:14">
      <c r="A14" s="28" t="s">
        <v>84</v>
      </c>
      <c r="B14" s="28" t="s">
        <v>176</v>
      </c>
      <c r="C14" s="28" t="s">
        <v>183</v>
      </c>
      <c r="D14" s="18">
        <v>1</v>
      </c>
      <c r="E14" s="18">
        <f t="shared" si="0"/>
        <v>0</v>
      </c>
      <c r="F14" s="18">
        <v>0</v>
      </c>
      <c r="G14" s="28" t="s">
        <v>183</v>
      </c>
      <c r="H14" s="18">
        <v>1</v>
      </c>
      <c r="I14" s="18">
        <f t="shared" si="1"/>
        <v>0</v>
      </c>
      <c r="J14" s="18">
        <v>0</v>
      </c>
      <c r="K14" s="18">
        <v>1</v>
      </c>
      <c r="L14" s="18">
        <f t="shared" si="2"/>
        <v>0</v>
      </c>
      <c r="M14" s="18">
        <v>0</v>
      </c>
      <c r="N14" s="18"/>
    </row>
    <row r="15" spans="1:14">
      <c r="A15" s="28" t="s">
        <v>85</v>
      </c>
      <c r="B15" s="28" t="s">
        <v>193</v>
      </c>
      <c r="C15" s="28" t="s">
        <v>183</v>
      </c>
      <c r="D15" s="18">
        <v>1</v>
      </c>
      <c r="E15" s="18">
        <f t="shared" si="0"/>
        <v>0</v>
      </c>
      <c r="F15" s="18">
        <v>0</v>
      </c>
      <c r="G15" s="28" t="s">
        <v>183</v>
      </c>
      <c r="H15" s="18">
        <v>1</v>
      </c>
      <c r="I15" s="18">
        <f t="shared" si="1"/>
        <v>0</v>
      </c>
      <c r="J15" s="18">
        <v>0</v>
      </c>
      <c r="K15" s="18">
        <v>1</v>
      </c>
      <c r="L15" s="18">
        <f t="shared" si="2"/>
        <v>0</v>
      </c>
      <c r="M15" s="18">
        <v>0</v>
      </c>
      <c r="N15" s="18">
        <v>0</v>
      </c>
    </row>
    <row r="16" spans="1:14">
      <c r="A16" s="28"/>
      <c r="B16" s="28"/>
      <c r="C16" s="28"/>
      <c r="D16" s="18"/>
      <c r="E16" s="18"/>
      <c r="F16" s="18"/>
      <c r="G16" s="28"/>
      <c r="H16" s="18"/>
      <c r="I16" s="18"/>
      <c r="J16" s="18"/>
      <c r="K16" s="28"/>
      <c r="L16" s="18"/>
      <c r="M16" s="18"/>
      <c r="N16" s="18"/>
    </row>
    <row r="17" spans="1:14">
      <c r="A17" s="28"/>
      <c r="B17" s="28"/>
      <c r="C17" s="28"/>
      <c r="D17" s="18"/>
      <c r="E17" s="18"/>
      <c r="F17" s="18"/>
      <c r="G17" s="28"/>
      <c r="H17" s="18"/>
      <c r="I17" s="18"/>
      <c r="J17" s="18"/>
      <c r="K17" s="28"/>
      <c r="L17" s="18"/>
      <c r="M17" s="18"/>
      <c r="N17" s="18"/>
    </row>
    <row r="18" spans="1:14">
      <c r="A18" s="28"/>
      <c r="B18" s="28"/>
      <c r="C18" s="28"/>
      <c r="D18" s="18"/>
      <c r="E18" s="18"/>
      <c r="F18" s="18"/>
      <c r="G18" s="28"/>
      <c r="H18" s="18"/>
      <c r="I18" s="18"/>
      <c r="J18" s="18"/>
      <c r="K18" s="28"/>
      <c r="L18" s="18"/>
      <c r="M18" s="18"/>
      <c r="N18" s="18"/>
    </row>
    <row r="19" spans="1:14">
      <c r="A19" s="28"/>
      <c r="B19" s="28"/>
      <c r="C19" s="28"/>
      <c r="D19" s="18"/>
      <c r="E19" s="18"/>
      <c r="F19" s="18"/>
      <c r="G19" s="28"/>
      <c r="H19" s="18"/>
      <c r="I19" s="18"/>
      <c r="J19" s="18"/>
      <c r="K19" s="28"/>
      <c r="L19" s="18"/>
      <c r="M19" s="18"/>
      <c r="N19" s="18"/>
    </row>
    <row r="20" spans="1:14">
      <c r="A20" s="28"/>
      <c r="B20" s="28"/>
      <c r="C20" s="28"/>
      <c r="D20" s="18"/>
      <c r="E20" s="18"/>
      <c r="F20" s="18"/>
      <c r="G20" s="28"/>
      <c r="H20" s="18"/>
      <c r="I20" s="18"/>
      <c r="J20" s="18"/>
      <c r="K20" s="28"/>
      <c r="L20" s="18"/>
      <c r="M20" s="18"/>
      <c r="N20" s="18"/>
    </row>
    <row r="21" spans="1:14">
      <c r="A21" s="28"/>
      <c r="B21" s="28"/>
      <c r="C21" s="28"/>
      <c r="D21" s="18"/>
      <c r="E21" s="18"/>
      <c r="F21" s="18"/>
      <c r="G21" s="28"/>
      <c r="H21" s="18"/>
      <c r="I21" s="18"/>
      <c r="J21" s="18"/>
      <c r="K21" s="28"/>
      <c r="L21" s="18"/>
      <c r="M21" s="18"/>
      <c r="N21" s="18"/>
    </row>
    <row r="22" spans="1:14">
      <c r="A22" s="28"/>
      <c r="B22" s="28"/>
      <c r="C22" s="28"/>
      <c r="D22" s="18"/>
      <c r="E22" s="18"/>
      <c r="F22" s="18"/>
      <c r="G22" s="28"/>
      <c r="H22" s="18"/>
      <c r="I22" s="18"/>
      <c r="J22" s="18"/>
      <c r="K22" s="28"/>
      <c r="L22" s="18"/>
      <c r="M22" s="18"/>
      <c r="N22" s="18"/>
    </row>
    <row r="23" spans="1:14">
      <c r="A23" s="80"/>
      <c r="B23" s="80" t="s">
        <v>2</v>
      </c>
      <c r="C23" s="73" t="s">
        <v>4</v>
      </c>
      <c r="D23" s="49" t="s">
        <v>4</v>
      </c>
      <c r="E23" s="49" t="s">
        <v>4</v>
      </c>
      <c r="F23" s="60">
        <f>F11</f>
        <v>108000</v>
      </c>
      <c r="G23" s="73" t="s">
        <v>4</v>
      </c>
      <c r="H23" s="49" t="s">
        <v>4</v>
      </c>
      <c r="I23" s="49" t="s">
        <v>4</v>
      </c>
      <c r="J23" s="60">
        <f>J11</f>
        <v>108000</v>
      </c>
      <c r="K23" s="73" t="s">
        <v>4</v>
      </c>
      <c r="L23" s="49" t="s">
        <v>4</v>
      </c>
      <c r="M23" s="49" t="s">
        <v>4</v>
      </c>
      <c r="N23" s="60">
        <f>N11</f>
        <v>20000</v>
      </c>
    </row>
  </sheetData>
  <mergeCells count="4">
    <mergeCell ref="C7:F7"/>
    <mergeCell ref="G7:J7"/>
    <mergeCell ref="K7:N7"/>
    <mergeCell ref="A1:N1"/>
  </mergeCells>
  <pageMargins left="0.70866141732283472" right="0.31496062992125984" top="0.74803149606299213" bottom="0.74803149606299213" header="0.31496062992125984" footer="0.31496062992125984"/>
  <pageSetup paperSize="9"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37"/>
  <sheetViews>
    <sheetView zoomScale="110" zoomScaleNormal="110" zoomScaleSheetLayoutView="90" workbookViewId="0">
      <selection activeCell="I20" sqref="I20"/>
    </sheetView>
  </sheetViews>
  <sheetFormatPr defaultRowHeight="12.75"/>
  <cols>
    <col min="1" max="1" width="5.42578125" style="1" customWidth="1"/>
    <col min="2" max="2" width="30.5703125" style="1" customWidth="1"/>
    <col min="3" max="3" width="9.42578125" style="1" customWidth="1"/>
    <col min="4" max="4" width="10.140625" style="1" customWidth="1"/>
    <col min="5" max="5" width="10.7109375" style="1" customWidth="1"/>
    <col min="6" max="6" width="12.85546875" style="1" customWidth="1"/>
    <col min="7" max="7" width="9.140625" style="1"/>
    <col min="8" max="8" width="11.140625" style="1" customWidth="1"/>
    <col min="9" max="9" width="9.140625" style="1"/>
    <col min="10" max="10" width="11.7109375" style="1" customWidth="1"/>
    <col min="11" max="11" width="9.140625" style="1"/>
    <col min="12" max="12" width="11.140625" style="1" customWidth="1"/>
    <col min="13" max="13" width="9.140625" style="1"/>
    <col min="14" max="14" width="11.85546875" style="1" customWidth="1"/>
    <col min="15" max="16384" width="9.140625" style="1"/>
  </cols>
  <sheetData>
    <row r="1" spans="1:14" ht="43.5" customHeight="1">
      <c r="A1" s="144" t="s">
        <v>124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>
      <c r="A2" s="1" t="s">
        <v>23</v>
      </c>
    </row>
    <row r="4" spans="1:14">
      <c r="A4" s="1" t="s">
        <v>24</v>
      </c>
    </row>
    <row r="6" spans="1:14" ht="13.5" thickBot="1">
      <c r="A6" s="1" t="s">
        <v>106</v>
      </c>
    </row>
    <row r="7" spans="1:14" ht="15.75">
      <c r="C7" s="149" t="s">
        <v>194</v>
      </c>
      <c r="D7" s="150"/>
      <c r="E7" s="150"/>
      <c r="F7" s="151"/>
      <c r="G7" s="149" t="s">
        <v>196</v>
      </c>
      <c r="H7" s="150"/>
      <c r="I7" s="150"/>
      <c r="J7" s="156"/>
      <c r="K7" s="149" t="s">
        <v>201</v>
      </c>
      <c r="L7" s="150"/>
      <c r="M7" s="150"/>
      <c r="N7" s="151"/>
    </row>
    <row r="8" spans="1:14" ht="38.25">
      <c r="A8" s="4" t="s">
        <v>0</v>
      </c>
      <c r="B8" s="14" t="s">
        <v>3</v>
      </c>
      <c r="C8" s="87" t="s">
        <v>75</v>
      </c>
      <c r="D8" s="85" t="s">
        <v>70</v>
      </c>
      <c r="E8" s="85" t="s">
        <v>76</v>
      </c>
      <c r="F8" s="88" t="s">
        <v>115</v>
      </c>
      <c r="G8" s="38" t="s">
        <v>75</v>
      </c>
      <c r="H8" s="7" t="s">
        <v>70</v>
      </c>
      <c r="I8" s="7" t="s">
        <v>76</v>
      </c>
      <c r="J8" s="39" t="s">
        <v>115</v>
      </c>
      <c r="K8" s="38" t="s">
        <v>75</v>
      </c>
      <c r="L8" s="7" t="s">
        <v>70</v>
      </c>
      <c r="M8" s="7" t="s">
        <v>76</v>
      </c>
      <c r="N8" s="39" t="s">
        <v>115</v>
      </c>
    </row>
    <row r="9" spans="1:14">
      <c r="A9" s="4">
        <v>1</v>
      </c>
      <c r="B9" s="14">
        <v>2</v>
      </c>
      <c r="C9" s="25">
        <v>3</v>
      </c>
      <c r="D9" s="4">
        <v>4</v>
      </c>
      <c r="E9" s="4">
        <v>5</v>
      </c>
      <c r="F9" s="26">
        <v>6</v>
      </c>
      <c r="G9" s="25">
        <v>7</v>
      </c>
      <c r="H9" s="4">
        <v>8</v>
      </c>
      <c r="I9" s="4">
        <v>9</v>
      </c>
      <c r="J9" s="26">
        <v>10</v>
      </c>
      <c r="K9" s="25">
        <v>11</v>
      </c>
      <c r="L9" s="4">
        <v>12</v>
      </c>
      <c r="M9" s="4">
        <v>13</v>
      </c>
      <c r="N9" s="26">
        <v>14</v>
      </c>
    </row>
    <row r="10" spans="1:14">
      <c r="A10" s="3"/>
      <c r="B10" s="16" t="s">
        <v>74</v>
      </c>
      <c r="C10" s="38" t="s">
        <v>4</v>
      </c>
      <c r="D10" s="7" t="s">
        <v>4</v>
      </c>
      <c r="E10" s="7" t="s">
        <v>4</v>
      </c>
      <c r="F10" s="39" t="s">
        <v>4</v>
      </c>
      <c r="G10" s="38" t="s">
        <v>4</v>
      </c>
      <c r="H10" s="7" t="s">
        <v>4</v>
      </c>
      <c r="I10" s="7" t="s">
        <v>4</v>
      </c>
      <c r="J10" s="39" t="s">
        <v>4</v>
      </c>
      <c r="K10" s="38" t="s">
        <v>4</v>
      </c>
      <c r="L10" s="7" t="s">
        <v>4</v>
      </c>
      <c r="M10" s="7" t="s">
        <v>4</v>
      </c>
      <c r="N10" s="39" t="s">
        <v>4</v>
      </c>
    </row>
    <row r="11" spans="1:14" ht="25.5">
      <c r="A11" s="3"/>
      <c r="B11" s="16" t="s">
        <v>77</v>
      </c>
      <c r="C11" s="40"/>
      <c r="D11" s="12"/>
      <c r="E11" s="12"/>
      <c r="F11" s="44"/>
      <c r="G11" s="40"/>
      <c r="H11" s="12"/>
      <c r="I11" s="12"/>
      <c r="J11" s="44"/>
      <c r="K11" s="40"/>
      <c r="L11" s="12"/>
      <c r="M11" s="12"/>
      <c r="N11" s="44"/>
    </row>
    <row r="12" spans="1:14" ht="25.5">
      <c r="A12" s="3"/>
      <c r="B12" s="72" t="s">
        <v>169</v>
      </c>
      <c r="C12" s="89"/>
      <c r="D12" s="15">
        <f>SUM(D13:D17)</f>
        <v>262</v>
      </c>
      <c r="E12" s="15"/>
      <c r="F12" s="37">
        <f>SUM(F13:F17)</f>
        <v>0</v>
      </c>
      <c r="G12" s="70"/>
      <c r="H12" s="15">
        <f>SUM(H13:H17)</f>
        <v>262</v>
      </c>
      <c r="I12" s="15"/>
      <c r="J12" s="37">
        <f>F12</f>
        <v>0</v>
      </c>
      <c r="K12" s="70"/>
      <c r="L12" s="15">
        <f>SUM(L13:L17)</f>
        <v>262</v>
      </c>
      <c r="M12" s="15"/>
      <c r="N12" s="37">
        <f>F12</f>
        <v>0</v>
      </c>
    </row>
    <row r="13" spans="1:14">
      <c r="A13" s="3"/>
      <c r="B13" s="16" t="s">
        <v>170</v>
      </c>
      <c r="C13" s="40" t="s">
        <v>183</v>
      </c>
      <c r="D13" s="12">
        <v>67</v>
      </c>
      <c r="E13" s="12">
        <f>F13/D13</f>
        <v>0</v>
      </c>
      <c r="F13" s="37">
        <v>0</v>
      </c>
      <c r="G13" s="40" t="s">
        <v>183</v>
      </c>
      <c r="H13" s="12">
        <v>67</v>
      </c>
      <c r="I13" s="12">
        <f>J13/H13</f>
        <v>0</v>
      </c>
      <c r="J13" s="37">
        <f t="shared" ref="J13:J32" si="0">F13</f>
        <v>0</v>
      </c>
      <c r="K13" s="40" t="s">
        <v>183</v>
      </c>
      <c r="L13" s="12">
        <v>67</v>
      </c>
      <c r="M13" s="12">
        <f>N13/L13</f>
        <v>0</v>
      </c>
      <c r="N13" s="37">
        <f t="shared" ref="N13:N32" si="1">F13</f>
        <v>0</v>
      </c>
    </row>
    <row r="14" spans="1:14">
      <c r="A14" s="3"/>
      <c r="B14" s="16" t="s">
        <v>171</v>
      </c>
      <c r="C14" s="40" t="s">
        <v>184</v>
      </c>
      <c r="D14" s="12">
        <v>106</v>
      </c>
      <c r="E14" s="12">
        <f>F14/D14</f>
        <v>0</v>
      </c>
      <c r="F14" s="37">
        <v>0</v>
      </c>
      <c r="G14" s="40" t="s">
        <v>184</v>
      </c>
      <c r="H14" s="12">
        <v>106</v>
      </c>
      <c r="I14" s="12">
        <f>J14/H14</f>
        <v>0</v>
      </c>
      <c r="J14" s="37">
        <f t="shared" si="0"/>
        <v>0</v>
      </c>
      <c r="K14" s="40" t="s">
        <v>184</v>
      </c>
      <c r="L14" s="12">
        <v>106</v>
      </c>
      <c r="M14" s="12">
        <f>N14/L14</f>
        <v>0</v>
      </c>
      <c r="N14" s="37">
        <f t="shared" si="1"/>
        <v>0</v>
      </c>
    </row>
    <row r="15" spans="1:14">
      <c r="A15" s="3"/>
      <c r="B15" s="16" t="s">
        <v>172</v>
      </c>
      <c r="C15" s="40" t="s">
        <v>185</v>
      </c>
      <c r="D15" s="12">
        <v>7</v>
      </c>
      <c r="E15" s="12">
        <f t="shared" ref="E15:E17" si="2">F15/D15</f>
        <v>0</v>
      </c>
      <c r="F15" s="37">
        <v>0</v>
      </c>
      <c r="G15" s="40" t="s">
        <v>185</v>
      </c>
      <c r="H15" s="12">
        <v>7</v>
      </c>
      <c r="I15" s="12">
        <f t="shared" ref="I15:I17" si="3">J15/H15</f>
        <v>0</v>
      </c>
      <c r="J15" s="37">
        <f t="shared" si="0"/>
        <v>0</v>
      </c>
      <c r="K15" s="40" t="s">
        <v>185</v>
      </c>
      <c r="L15" s="12">
        <v>7</v>
      </c>
      <c r="M15" s="12">
        <f t="shared" ref="M15:M17" si="4">N15/L15</f>
        <v>0</v>
      </c>
      <c r="N15" s="37">
        <f t="shared" si="1"/>
        <v>0</v>
      </c>
    </row>
    <row r="16" spans="1:14">
      <c r="A16" s="3"/>
      <c r="B16" s="16" t="s">
        <v>173</v>
      </c>
      <c r="C16" s="40" t="s">
        <v>183</v>
      </c>
      <c r="D16" s="12">
        <v>64</v>
      </c>
      <c r="E16" s="12">
        <f t="shared" si="2"/>
        <v>0</v>
      </c>
      <c r="F16" s="37">
        <v>0</v>
      </c>
      <c r="G16" s="40" t="s">
        <v>183</v>
      </c>
      <c r="H16" s="12">
        <v>64</v>
      </c>
      <c r="I16" s="12">
        <f t="shared" si="3"/>
        <v>0</v>
      </c>
      <c r="J16" s="37">
        <f t="shared" si="0"/>
        <v>0</v>
      </c>
      <c r="K16" s="40" t="s">
        <v>183</v>
      </c>
      <c r="L16" s="12">
        <v>64</v>
      </c>
      <c r="M16" s="12">
        <f t="shared" si="4"/>
        <v>0</v>
      </c>
      <c r="N16" s="37">
        <f t="shared" si="1"/>
        <v>0</v>
      </c>
    </row>
    <row r="17" spans="1:14">
      <c r="A17" s="3"/>
      <c r="B17" s="16" t="s">
        <v>166</v>
      </c>
      <c r="C17" s="40" t="s">
        <v>183</v>
      </c>
      <c r="D17" s="12">
        <v>18</v>
      </c>
      <c r="E17" s="12">
        <f t="shared" si="2"/>
        <v>0</v>
      </c>
      <c r="F17" s="37">
        <v>0</v>
      </c>
      <c r="G17" s="40" t="s">
        <v>183</v>
      </c>
      <c r="H17" s="12">
        <v>18</v>
      </c>
      <c r="I17" s="12">
        <f t="shared" si="3"/>
        <v>0</v>
      </c>
      <c r="J17" s="37">
        <v>0</v>
      </c>
      <c r="K17" s="40" t="s">
        <v>183</v>
      </c>
      <c r="L17" s="12">
        <v>18</v>
      </c>
      <c r="M17" s="12">
        <f t="shared" si="4"/>
        <v>0</v>
      </c>
      <c r="N17" s="37">
        <v>0</v>
      </c>
    </row>
    <row r="18" spans="1:14">
      <c r="A18" s="3"/>
      <c r="B18" s="72" t="s">
        <v>117</v>
      </c>
      <c r="C18" s="89"/>
      <c r="D18" s="12">
        <v>46</v>
      </c>
      <c r="E18" s="12">
        <f t="shared" ref="E18:E26" si="5">F18/D18</f>
        <v>0</v>
      </c>
      <c r="F18" s="37">
        <f>SUM(F19:F27)</f>
        <v>0</v>
      </c>
      <c r="G18" s="89"/>
      <c r="H18" s="12">
        <v>46</v>
      </c>
      <c r="I18" s="12">
        <f t="shared" ref="I18:I28" si="6">J18/H18</f>
        <v>0</v>
      </c>
      <c r="J18" s="37">
        <v>0</v>
      </c>
      <c r="K18" s="89"/>
      <c r="L18" s="12">
        <v>46</v>
      </c>
      <c r="M18" s="12">
        <f t="shared" ref="M18:M27" si="7">N18/L18</f>
        <v>0</v>
      </c>
      <c r="N18" s="37">
        <f>SUM(N19:N27)</f>
        <v>0</v>
      </c>
    </row>
    <row r="19" spans="1:14">
      <c r="A19" s="3"/>
      <c r="B19" s="16" t="s">
        <v>174</v>
      </c>
      <c r="C19" s="40" t="s">
        <v>183</v>
      </c>
      <c r="D19" s="12">
        <v>63</v>
      </c>
      <c r="E19" s="12">
        <f t="shared" si="5"/>
        <v>0</v>
      </c>
      <c r="F19" s="37">
        <v>0</v>
      </c>
      <c r="G19" s="40" t="s">
        <v>183</v>
      </c>
      <c r="H19" s="12">
        <v>63</v>
      </c>
      <c r="I19" s="12">
        <f t="shared" si="6"/>
        <v>0</v>
      </c>
      <c r="J19" s="37">
        <f t="shared" si="0"/>
        <v>0</v>
      </c>
      <c r="K19" s="40" t="s">
        <v>183</v>
      </c>
      <c r="L19" s="12">
        <v>63</v>
      </c>
      <c r="M19" s="12">
        <f t="shared" si="7"/>
        <v>0</v>
      </c>
      <c r="N19" s="37">
        <f t="shared" si="1"/>
        <v>0</v>
      </c>
    </row>
    <row r="20" spans="1:14">
      <c r="A20" s="3"/>
      <c r="B20" s="16" t="s">
        <v>175</v>
      </c>
      <c r="C20" s="40" t="s">
        <v>183</v>
      </c>
      <c r="D20" s="12">
        <v>34</v>
      </c>
      <c r="E20" s="12">
        <f t="shared" si="5"/>
        <v>0</v>
      </c>
      <c r="F20" s="37">
        <v>0</v>
      </c>
      <c r="G20" s="40" t="s">
        <v>183</v>
      </c>
      <c r="H20" s="12">
        <v>34</v>
      </c>
      <c r="I20" s="12">
        <f t="shared" si="6"/>
        <v>0</v>
      </c>
      <c r="J20" s="37">
        <f t="shared" si="0"/>
        <v>0</v>
      </c>
      <c r="K20" s="40" t="s">
        <v>183</v>
      </c>
      <c r="L20" s="12">
        <v>34</v>
      </c>
      <c r="M20" s="12">
        <f t="shared" si="7"/>
        <v>0</v>
      </c>
      <c r="N20" s="37">
        <f t="shared" si="1"/>
        <v>0</v>
      </c>
    </row>
    <row r="21" spans="1:14">
      <c r="A21" s="3"/>
      <c r="B21" s="16" t="s">
        <v>176</v>
      </c>
      <c r="C21" s="40" t="s">
        <v>183</v>
      </c>
      <c r="D21" s="12">
        <v>35</v>
      </c>
      <c r="E21" s="12">
        <f t="shared" si="5"/>
        <v>0</v>
      </c>
      <c r="F21" s="37">
        <v>0</v>
      </c>
      <c r="G21" s="40" t="s">
        <v>183</v>
      </c>
      <c r="H21" s="12">
        <v>35</v>
      </c>
      <c r="I21" s="12">
        <f t="shared" si="6"/>
        <v>0</v>
      </c>
      <c r="J21" s="37">
        <f t="shared" si="0"/>
        <v>0</v>
      </c>
      <c r="K21" s="40" t="s">
        <v>183</v>
      </c>
      <c r="L21" s="12">
        <v>35</v>
      </c>
      <c r="M21" s="12">
        <f t="shared" si="7"/>
        <v>0</v>
      </c>
      <c r="N21" s="37">
        <f t="shared" si="1"/>
        <v>0</v>
      </c>
    </row>
    <row r="22" spans="1:14">
      <c r="A22" s="3"/>
      <c r="B22" s="16" t="s">
        <v>122</v>
      </c>
      <c r="C22" s="40" t="s">
        <v>183</v>
      </c>
      <c r="D22" s="12">
        <v>36</v>
      </c>
      <c r="E22" s="12">
        <f t="shared" si="5"/>
        <v>0</v>
      </c>
      <c r="F22" s="37">
        <v>0</v>
      </c>
      <c r="G22" s="40" t="s">
        <v>183</v>
      </c>
      <c r="H22" s="12">
        <v>36</v>
      </c>
      <c r="I22" s="12">
        <f t="shared" si="6"/>
        <v>0</v>
      </c>
      <c r="J22" s="37">
        <f t="shared" si="0"/>
        <v>0</v>
      </c>
      <c r="K22" s="40" t="s">
        <v>183</v>
      </c>
      <c r="L22" s="12">
        <v>36</v>
      </c>
      <c r="M22" s="12">
        <f t="shared" si="7"/>
        <v>0</v>
      </c>
      <c r="N22" s="37">
        <f t="shared" si="1"/>
        <v>0</v>
      </c>
    </row>
    <row r="23" spans="1:14">
      <c r="A23" s="3"/>
      <c r="B23" s="16" t="s">
        <v>177</v>
      </c>
      <c r="C23" s="40" t="s">
        <v>183</v>
      </c>
      <c r="D23" s="12">
        <v>37</v>
      </c>
      <c r="E23" s="12">
        <f t="shared" si="5"/>
        <v>0</v>
      </c>
      <c r="F23" s="37">
        <v>0</v>
      </c>
      <c r="G23" s="40" t="s">
        <v>183</v>
      </c>
      <c r="H23" s="12">
        <v>37</v>
      </c>
      <c r="I23" s="12">
        <f t="shared" si="6"/>
        <v>0</v>
      </c>
      <c r="J23" s="37">
        <f t="shared" si="0"/>
        <v>0</v>
      </c>
      <c r="K23" s="40" t="s">
        <v>183</v>
      </c>
      <c r="L23" s="12">
        <v>37</v>
      </c>
      <c r="M23" s="12">
        <f t="shared" si="7"/>
        <v>0</v>
      </c>
      <c r="N23" s="37">
        <f t="shared" si="1"/>
        <v>0</v>
      </c>
    </row>
    <row r="24" spans="1:14">
      <c r="A24" s="3"/>
      <c r="B24" s="16" t="s">
        <v>178</v>
      </c>
      <c r="C24" s="40" t="s">
        <v>186</v>
      </c>
      <c r="D24" s="12">
        <v>38</v>
      </c>
      <c r="E24" s="12">
        <f t="shared" si="5"/>
        <v>0</v>
      </c>
      <c r="F24" s="37">
        <v>0</v>
      </c>
      <c r="G24" s="40" t="s">
        <v>186</v>
      </c>
      <c r="H24" s="12">
        <v>38</v>
      </c>
      <c r="I24" s="12">
        <f t="shared" si="6"/>
        <v>0</v>
      </c>
      <c r="J24" s="37">
        <f t="shared" si="0"/>
        <v>0</v>
      </c>
      <c r="K24" s="40" t="s">
        <v>186</v>
      </c>
      <c r="L24" s="12">
        <v>38</v>
      </c>
      <c r="M24" s="12">
        <f t="shared" si="7"/>
        <v>0</v>
      </c>
      <c r="N24" s="37">
        <f t="shared" si="1"/>
        <v>0</v>
      </c>
    </row>
    <row r="25" spans="1:14">
      <c r="A25" s="3"/>
      <c r="B25" s="16" t="s">
        <v>179</v>
      </c>
      <c r="C25" s="40" t="s">
        <v>183</v>
      </c>
      <c r="D25" s="12">
        <v>8</v>
      </c>
      <c r="E25" s="12">
        <f t="shared" si="5"/>
        <v>0</v>
      </c>
      <c r="F25" s="37">
        <v>0</v>
      </c>
      <c r="G25" s="40" t="s">
        <v>183</v>
      </c>
      <c r="H25" s="12">
        <v>5</v>
      </c>
      <c r="I25" s="12">
        <f t="shared" si="6"/>
        <v>0</v>
      </c>
      <c r="J25" s="37">
        <v>0</v>
      </c>
      <c r="K25" s="40" t="s">
        <v>183</v>
      </c>
      <c r="L25" s="12">
        <v>5</v>
      </c>
      <c r="M25" s="12">
        <f t="shared" si="7"/>
        <v>0</v>
      </c>
      <c r="N25" s="37">
        <v>0</v>
      </c>
    </row>
    <row r="26" spans="1:14">
      <c r="A26" s="3"/>
      <c r="B26" s="16" t="s">
        <v>180</v>
      </c>
      <c r="C26" s="40" t="s">
        <v>183</v>
      </c>
      <c r="D26" s="12">
        <v>12</v>
      </c>
      <c r="E26" s="12">
        <f t="shared" si="5"/>
        <v>0</v>
      </c>
      <c r="F26" s="37">
        <v>0</v>
      </c>
      <c r="G26" s="40" t="s">
        <v>183</v>
      </c>
      <c r="H26" s="12">
        <v>12</v>
      </c>
      <c r="I26" s="12">
        <f t="shared" si="6"/>
        <v>0</v>
      </c>
      <c r="J26" s="37">
        <f t="shared" si="0"/>
        <v>0</v>
      </c>
      <c r="K26" s="40" t="s">
        <v>183</v>
      </c>
      <c r="L26" s="12">
        <v>12</v>
      </c>
      <c r="M26" s="12">
        <f t="shared" si="7"/>
        <v>0</v>
      </c>
      <c r="N26" s="37">
        <f t="shared" si="1"/>
        <v>0</v>
      </c>
    </row>
    <row r="27" spans="1:14">
      <c r="A27" s="3"/>
      <c r="B27" s="16" t="s">
        <v>166</v>
      </c>
      <c r="C27" s="40" t="s">
        <v>187</v>
      </c>
      <c r="D27" s="12">
        <v>124</v>
      </c>
      <c r="E27" s="12">
        <f t="shared" ref="E27:E34" si="8">F27/D27</f>
        <v>0</v>
      </c>
      <c r="F27" s="37">
        <v>0</v>
      </c>
      <c r="G27" s="40" t="s">
        <v>187</v>
      </c>
      <c r="H27" s="12">
        <v>124</v>
      </c>
      <c r="I27" s="12">
        <f t="shared" si="6"/>
        <v>0</v>
      </c>
      <c r="J27" s="37">
        <f t="shared" si="0"/>
        <v>0</v>
      </c>
      <c r="K27" s="40" t="s">
        <v>187</v>
      </c>
      <c r="L27" s="12">
        <v>124</v>
      </c>
      <c r="M27" s="12">
        <f t="shared" si="7"/>
        <v>0</v>
      </c>
      <c r="N27" s="37">
        <f t="shared" si="1"/>
        <v>0</v>
      </c>
    </row>
    <row r="28" spans="1:14">
      <c r="A28" s="3"/>
      <c r="B28" s="72" t="s">
        <v>105</v>
      </c>
      <c r="C28" s="70"/>
      <c r="D28" s="12">
        <v>57</v>
      </c>
      <c r="E28" s="12">
        <f t="shared" si="8"/>
        <v>0</v>
      </c>
      <c r="F28" s="37">
        <f>SUM(F29:F31)</f>
        <v>0</v>
      </c>
      <c r="G28" s="70"/>
      <c r="H28" s="12">
        <v>57</v>
      </c>
      <c r="I28" s="12">
        <f t="shared" si="6"/>
        <v>0</v>
      </c>
      <c r="J28" s="37">
        <f t="shared" si="0"/>
        <v>0</v>
      </c>
      <c r="K28" s="70"/>
      <c r="L28" s="12">
        <v>57</v>
      </c>
      <c r="M28" s="12">
        <f t="shared" ref="M28:M31" si="9">N28/L28</f>
        <v>0</v>
      </c>
      <c r="N28" s="37">
        <f t="shared" si="1"/>
        <v>0</v>
      </c>
    </row>
    <row r="29" spans="1:14">
      <c r="A29" s="3"/>
      <c r="B29" s="16" t="s">
        <v>119</v>
      </c>
      <c r="C29" s="40" t="s">
        <v>183</v>
      </c>
      <c r="D29" s="12">
        <v>68</v>
      </c>
      <c r="E29" s="12">
        <f t="shared" si="8"/>
        <v>0</v>
      </c>
      <c r="F29" s="37">
        <v>0</v>
      </c>
      <c r="G29" s="40" t="s">
        <v>183</v>
      </c>
      <c r="H29" s="12">
        <v>68</v>
      </c>
      <c r="I29" s="12">
        <f t="shared" ref="I29:I31" si="10">J29/H29</f>
        <v>0</v>
      </c>
      <c r="J29" s="37">
        <v>0</v>
      </c>
      <c r="K29" s="40" t="s">
        <v>183</v>
      </c>
      <c r="L29" s="12">
        <v>68</v>
      </c>
      <c r="M29" s="12">
        <f t="shared" si="9"/>
        <v>0</v>
      </c>
      <c r="N29" s="37">
        <v>0</v>
      </c>
    </row>
    <row r="30" spans="1:14">
      <c r="A30" s="3"/>
      <c r="B30" s="16" t="s">
        <v>181</v>
      </c>
      <c r="C30" s="40" t="s">
        <v>183</v>
      </c>
      <c r="D30" s="12">
        <v>18</v>
      </c>
      <c r="E30" s="12">
        <f t="shared" si="8"/>
        <v>0</v>
      </c>
      <c r="F30" s="37">
        <v>0</v>
      </c>
      <c r="G30" s="40" t="s">
        <v>183</v>
      </c>
      <c r="H30" s="12">
        <v>18</v>
      </c>
      <c r="I30" s="12">
        <f t="shared" si="10"/>
        <v>0</v>
      </c>
      <c r="J30" s="37">
        <v>0</v>
      </c>
      <c r="K30" s="40" t="s">
        <v>183</v>
      </c>
      <c r="L30" s="12">
        <v>18</v>
      </c>
      <c r="M30" s="12">
        <f t="shared" si="9"/>
        <v>0</v>
      </c>
      <c r="N30" s="37">
        <v>0</v>
      </c>
    </row>
    <row r="31" spans="1:14">
      <c r="A31" s="3"/>
      <c r="B31" s="16" t="s">
        <v>166</v>
      </c>
      <c r="C31" s="40" t="s">
        <v>183</v>
      </c>
      <c r="D31" s="12">
        <v>4</v>
      </c>
      <c r="E31" s="12">
        <f t="shared" si="8"/>
        <v>0</v>
      </c>
      <c r="F31" s="37">
        <v>0</v>
      </c>
      <c r="G31" s="40" t="s">
        <v>183</v>
      </c>
      <c r="H31" s="12">
        <v>4</v>
      </c>
      <c r="I31" s="12">
        <f t="shared" si="10"/>
        <v>0</v>
      </c>
      <c r="J31" s="37">
        <v>0</v>
      </c>
      <c r="K31" s="40" t="s">
        <v>183</v>
      </c>
      <c r="L31" s="12">
        <v>4</v>
      </c>
      <c r="M31" s="12">
        <f t="shared" si="9"/>
        <v>0</v>
      </c>
      <c r="N31" s="37">
        <v>0</v>
      </c>
    </row>
    <row r="32" spans="1:14" ht="25.5">
      <c r="A32" s="3"/>
      <c r="B32" s="72" t="s">
        <v>118</v>
      </c>
      <c r="C32" s="89"/>
      <c r="D32" s="15">
        <f t="shared" ref="D32" si="11">SUM(D33:D34)</f>
        <v>69</v>
      </c>
      <c r="E32" s="15"/>
      <c r="F32" s="44">
        <f>F33+F34</f>
        <v>0</v>
      </c>
      <c r="G32" s="89"/>
      <c r="H32" s="15">
        <f t="shared" ref="H32:L32" si="12">SUM(H33:H34)</f>
        <v>69</v>
      </c>
      <c r="I32" s="15"/>
      <c r="J32" s="44">
        <f t="shared" si="0"/>
        <v>0</v>
      </c>
      <c r="K32" s="89"/>
      <c r="L32" s="15">
        <f t="shared" si="12"/>
        <v>69</v>
      </c>
      <c r="M32" s="15"/>
      <c r="N32" s="44">
        <f t="shared" si="1"/>
        <v>0</v>
      </c>
    </row>
    <row r="33" spans="1:14">
      <c r="A33" s="3"/>
      <c r="B33" s="16" t="s">
        <v>120</v>
      </c>
      <c r="C33" s="143" t="s">
        <v>183</v>
      </c>
      <c r="D33" s="3">
        <v>20</v>
      </c>
      <c r="E33" s="12">
        <f t="shared" si="8"/>
        <v>0</v>
      </c>
      <c r="F33" s="37">
        <v>0</v>
      </c>
      <c r="G33" s="40" t="s">
        <v>183</v>
      </c>
      <c r="H33" s="3">
        <v>20</v>
      </c>
      <c r="I33" s="12">
        <f t="shared" ref="I33:I34" si="13">J33/H33</f>
        <v>0</v>
      </c>
      <c r="J33" s="37">
        <v>0</v>
      </c>
      <c r="K33" s="40" t="s">
        <v>183</v>
      </c>
      <c r="L33" s="3">
        <v>20</v>
      </c>
      <c r="M33" s="12">
        <f t="shared" ref="M33:M34" si="14">N33/L33</f>
        <v>0</v>
      </c>
      <c r="N33" s="37">
        <v>0</v>
      </c>
    </row>
    <row r="34" spans="1:14">
      <c r="A34" s="3"/>
      <c r="B34" s="86" t="s">
        <v>121</v>
      </c>
      <c r="C34" s="143" t="s">
        <v>183</v>
      </c>
      <c r="D34" s="3">
        <v>49</v>
      </c>
      <c r="E34" s="12">
        <f t="shared" si="8"/>
        <v>0</v>
      </c>
      <c r="F34" s="37">
        <v>0</v>
      </c>
      <c r="G34" s="40" t="s">
        <v>183</v>
      </c>
      <c r="H34" s="3">
        <v>49</v>
      </c>
      <c r="I34" s="12">
        <f t="shared" si="13"/>
        <v>0</v>
      </c>
      <c r="J34" s="37">
        <v>0</v>
      </c>
      <c r="K34" s="40" t="s">
        <v>183</v>
      </c>
      <c r="L34" s="3">
        <v>49</v>
      </c>
      <c r="M34" s="12">
        <f t="shared" si="14"/>
        <v>0</v>
      </c>
      <c r="N34" s="37">
        <v>0</v>
      </c>
    </row>
    <row r="35" spans="1:14" s="20" customFormat="1" ht="13.5" thickBot="1">
      <c r="A35" s="80"/>
      <c r="B35" s="141" t="s">
        <v>2</v>
      </c>
      <c r="C35" s="74" t="s">
        <v>4</v>
      </c>
      <c r="D35" s="78" t="s">
        <v>4</v>
      </c>
      <c r="E35" s="78" t="s">
        <v>4</v>
      </c>
      <c r="F35" s="82">
        <f>F12+F18+F28+F32</f>
        <v>0</v>
      </c>
      <c r="G35" s="74" t="s">
        <v>4</v>
      </c>
      <c r="H35" s="78" t="s">
        <v>4</v>
      </c>
      <c r="I35" s="78" t="s">
        <v>4</v>
      </c>
      <c r="J35" s="82">
        <f>J12+J18+J28+J32</f>
        <v>0</v>
      </c>
      <c r="K35" s="74" t="s">
        <v>4</v>
      </c>
      <c r="L35" s="78" t="s">
        <v>4</v>
      </c>
      <c r="M35" s="78" t="s">
        <v>4</v>
      </c>
      <c r="N35" s="82">
        <f>N12+N18+N28+N32</f>
        <v>0</v>
      </c>
    </row>
    <row r="37" spans="1:14">
      <c r="J37" s="17"/>
    </row>
  </sheetData>
  <mergeCells count="4">
    <mergeCell ref="G7:J7"/>
    <mergeCell ref="K7:N7"/>
    <mergeCell ref="C7:F7"/>
    <mergeCell ref="A1:N1"/>
  </mergeCells>
  <pageMargins left="0.70866141732283472" right="0.31496062992125984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291, 851</vt:lpstr>
      <vt:lpstr>221</vt:lpstr>
      <vt:lpstr>223</vt:lpstr>
      <vt:lpstr>225</vt:lpstr>
      <vt:lpstr>226</vt:lpstr>
      <vt:lpstr>310 суб</vt:lpstr>
      <vt:lpstr>310</vt:lpstr>
      <vt:lpstr>340 суб</vt:lpstr>
      <vt:lpstr>340</vt:lpstr>
      <vt:lpstr>'221'!Область_печати</vt:lpstr>
      <vt:lpstr>'223'!Область_печати</vt:lpstr>
      <vt:lpstr>'225'!Область_печати</vt:lpstr>
      <vt:lpstr>'291, 851'!Область_печати</vt:lpstr>
      <vt:lpstr>'310'!Область_печати</vt:lpstr>
      <vt:lpstr>'310 суб'!Область_печати</vt:lpstr>
      <vt:lpstr>'340'!Область_печати</vt:lpstr>
      <vt:lpstr>'340 суб'!Область_печати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2022-12-14T03:25:14Z</dcterms:modified>
</cp:coreProperties>
</file>